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1640" windowHeight="6435" tabRatio="780" activeTab="0"/>
  </bookViews>
  <sheets>
    <sheet name="사회복지관총괄표" sheetId="1" r:id="rId1"/>
  </sheets>
  <definedNames>
    <definedName name="_xlnm.Print_Area" localSheetId="0">'사회복지관총괄표'!$B$1:$O$26</definedName>
    <definedName name="_xlnm.Print_Titles" localSheetId="0">'사회복지관총괄표'!$4:$5</definedName>
  </definedNames>
  <calcPr fullCalcOnLoad="1"/>
</workbook>
</file>

<file path=xl/sharedStrings.xml><?xml version="1.0" encoding="utf-8"?>
<sst xmlns="http://schemas.openxmlformats.org/spreadsheetml/2006/main" count="61" uniqueCount="59">
  <si>
    <t>%</t>
  </si>
  <si>
    <t>관</t>
  </si>
  <si>
    <t>항</t>
  </si>
  <si>
    <t>목</t>
  </si>
  <si>
    <t>총    계</t>
  </si>
  <si>
    <t>01 사무비</t>
  </si>
  <si>
    <t>11 인건비</t>
  </si>
  <si>
    <t>13 운영비</t>
  </si>
  <si>
    <t>03 사업비</t>
  </si>
  <si>
    <t>총    계</t>
  </si>
  <si>
    <t>07 이월금</t>
  </si>
  <si>
    <t>71 이월금</t>
  </si>
  <si>
    <t>과  목</t>
  </si>
  <si>
    <t>금액</t>
  </si>
  <si>
    <t>과  목</t>
  </si>
  <si>
    <t>관</t>
  </si>
  <si>
    <t>항</t>
  </si>
  <si>
    <t>금액</t>
  </si>
  <si>
    <t>%</t>
  </si>
  <si>
    <t>01 사업수입</t>
  </si>
  <si>
    <t>11 사업수입</t>
  </si>
  <si>
    <t>03 보조금수입</t>
  </si>
  <si>
    <t>31 보조금수입</t>
  </si>
  <si>
    <t>41 후원금수입</t>
  </si>
  <si>
    <t>31 사업비</t>
  </si>
  <si>
    <t>71 예비비</t>
  </si>
  <si>
    <t>증감(B-A)</t>
  </si>
  <si>
    <t>111 가족복지사업</t>
  </si>
  <si>
    <t>314 경로당활성화사업</t>
  </si>
  <si>
    <t>314 장애아동건강교실</t>
  </si>
  <si>
    <t>314 수호천사멘토링사업</t>
  </si>
  <si>
    <t>314 주거비지원사업</t>
  </si>
  <si>
    <t>314 청소년동아리지원사업</t>
  </si>
  <si>
    <t>04 후원금수입</t>
  </si>
  <si>
    <t>314 예능치료교실</t>
  </si>
  <si>
    <t>412 비지정후원금</t>
  </si>
  <si>
    <t>711 전년도이월금</t>
  </si>
  <si>
    <t>111 급여</t>
  </si>
  <si>
    <t>112 상여금</t>
  </si>
  <si>
    <t>114 제수당</t>
  </si>
  <si>
    <t>117 기타후생경비</t>
  </si>
  <si>
    <t>134 제세공과금</t>
  </si>
  <si>
    <t>311 가족복지사업</t>
  </si>
  <si>
    <t>312 지역사회보호사업</t>
  </si>
  <si>
    <t>314 교육문화사업</t>
  </si>
  <si>
    <t>711 예비비</t>
  </si>
  <si>
    <t>115 퇴직금및퇴직적립금</t>
  </si>
  <si>
    <t>116 사회보험부담비용</t>
  </si>
  <si>
    <t>07 예비비</t>
  </si>
  <si>
    <t>(단위:천원)</t>
  </si>
  <si>
    <t>10예산(A)</t>
  </si>
  <si>
    <t>10추경(B)</t>
  </si>
  <si>
    <t>세   입</t>
  </si>
  <si>
    <t>세  출</t>
  </si>
  <si>
    <t>10추경(B)</t>
  </si>
  <si>
    <t>10예산(A)</t>
  </si>
  <si>
    <t>314 KRA키즈아카데미</t>
  </si>
  <si>
    <t>314 학용품구입지원사업</t>
  </si>
  <si>
    <t xml:space="preserve">제1차 둔산종합사회복지관 추경예산 총괄표 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</si>
</sst>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_-* #,##0.0\ _p_t_a_-;\-* #,##0.0\ _p_t_a_-;_-* &quot;-&quot;\ _p_t_a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0.0%"/>
    <numFmt numFmtId="190" formatCode="0_);[Red]\(0\)"/>
    <numFmt numFmtId="191" formatCode="#,##0.0_ "/>
    <numFmt numFmtId="192" formatCode="[$-412]AM/PM\ h:mm:ss"/>
    <numFmt numFmtId="193" formatCode="[$-412]yyyy&quot;년&quot;\ m&quot;월&quot;\ d&quot;일&quot;\ dddd"/>
    <numFmt numFmtId="194" formatCode="&quot;\&quot;#,##0_);[Red]\(&quot;\&quot;#,##0\)"/>
    <numFmt numFmtId="195" formatCode="&quot;△&quot;#,##0_ "/>
    <numFmt numFmtId="196" formatCode="0.0_ "/>
    <numFmt numFmtId="197" formatCode="0.0_);&quot;△&quot;0.0"/>
    <numFmt numFmtId="198" formatCode="0.0_);&quot;△&quot;0.0%"/>
    <numFmt numFmtId="199" formatCode="0.0_);&quot;△&quot;0.00%"/>
    <numFmt numFmtId="200" formatCode="&quot;△&quot;"/>
    <numFmt numFmtId="201" formatCode="0.0_);&quot;△&quot;0"/>
    <numFmt numFmtId="202" formatCode="0.0_);&quot;△&quot;"/>
    <numFmt numFmtId="203" formatCode="#,##0_);[Red]\(#,##0\)"/>
    <numFmt numFmtId="204" formatCode="&quot;△&quot;\,##"/>
    <numFmt numFmtId="205" formatCode="&quot;△&quot;##"/>
    <numFmt numFmtId="206" formatCode="#,##0_);&quot;△&quot;#,##0"/>
    <numFmt numFmtId="207" formatCode="&quot;\&quot;#,##0.000_);[Red]\(&quot;\&quot;#,##0.000\)"/>
    <numFmt numFmtId="208" formatCode="&quot;\&quot;#,##0.00_);[Red]\(&quot;\&quot;#,##0.00\)"/>
    <numFmt numFmtId="209" formatCode="&quot;\&quot;#,##0.0_);[Red]\(&quot;\&quot;#,##0.0\)"/>
    <numFmt numFmtId="210" formatCode="#,##0.0_);[Red]\(#,##0.0\)"/>
    <numFmt numFmtId="211" formatCode="#,##0_);\(#,##0\)"/>
    <numFmt numFmtId="212" formatCode="#,##0.0_);\(#,##0.0\)"/>
    <numFmt numFmtId="213" formatCode="0.0_);[Red]\(0.0\)"/>
    <numFmt numFmtId="214" formatCode="0.0_);\(0.0\)"/>
  </numFmts>
  <fonts count="34">
    <font>
      <sz val="11"/>
      <name val="돋움"/>
      <family val="3"/>
    </font>
    <font>
      <sz val="8"/>
      <name val="돋움"/>
      <family val="3"/>
    </font>
    <font>
      <sz val="11"/>
      <name val="휴먼태가람체"/>
      <family val="3"/>
    </font>
    <font>
      <sz val="9"/>
      <name val="돋움"/>
      <family val="3"/>
    </font>
    <font>
      <u val="single"/>
      <sz val="9.9"/>
      <color indexed="12"/>
      <name val="돋움"/>
      <family val="3"/>
    </font>
    <font>
      <u val="single"/>
      <sz val="9.9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name val="바탕체"/>
      <family val="1"/>
    </font>
    <font>
      <sz val="10"/>
      <name val="바탕"/>
      <family val="1"/>
    </font>
    <font>
      <b/>
      <sz val="10"/>
      <name val="바탕"/>
      <family val="1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6"/>
      <name val="HY헤드라인M"/>
      <family val="1"/>
    </font>
    <font>
      <b/>
      <sz val="14"/>
      <name val="굴림체"/>
      <family val="3"/>
    </font>
    <font>
      <b/>
      <sz val="12"/>
      <name val="HY헤드라인M"/>
      <family val="1"/>
    </font>
    <font>
      <sz val="12"/>
      <name val="돋움"/>
      <family val="3"/>
    </font>
    <font>
      <sz val="18"/>
      <name val="HY헤드라인M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3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20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189" fontId="1" fillId="0" borderId="0" xfId="0" applyNumberFormat="1" applyFont="1" applyBorder="1" applyAlignment="1">
      <alignment vertical="center"/>
    </xf>
    <xf numFmtId="181" fontId="3" fillId="0" borderId="0" xfId="48" applyFont="1" applyAlignment="1">
      <alignment horizontal="center" vertical="center"/>
    </xf>
    <xf numFmtId="188" fontId="3" fillId="0" borderId="12" xfId="48" applyNumberFormat="1" applyFont="1" applyBorder="1" applyAlignment="1">
      <alignment horizontal="right" vertical="center"/>
    </xf>
    <xf numFmtId="188" fontId="3" fillId="22" borderId="13" xfId="48" applyNumberFormat="1" applyFont="1" applyFill="1" applyBorder="1" applyAlignment="1">
      <alignment horizontal="right" vertical="center"/>
    </xf>
    <xf numFmtId="188" fontId="3" fillId="20" borderId="14" xfId="48" applyNumberFormat="1" applyFont="1" applyFill="1" applyBorder="1" applyAlignment="1">
      <alignment horizontal="right" vertical="center"/>
    </xf>
    <xf numFmtId="188" fontId="3" fillId="0" borderId="15" xfId="48" applyNumberFormat="1" applyFont="1" applyBorder="1" applyAlignment="1">
      <alignment horizontal="right" vertical="center"/>
    </xf>
    <xf numFmtId="188" fontId="3" fillId="0" borderId="16" xfId="48" applyNumberFormat="1" applyFont="1" applyBorder="1" applyAlignment="1">
      <alignment horizontal="right" vertical="center"/>
    </xf>
    <xf numFmtId="188" fontId="3" fillId="22" borderId="14" xfId="48" applyNumberFormat="1" applyFont="1" applyFill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0" fontId="6" fillId="24" borderId="17" xfId="0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 shrinkToFit="1"/>
    </xf>
    <xf numFmtId="188" fontId="3" fillId="0" borderId="18" xfId="48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left" vertical="center" shrinkToFit="1"/>
    </xf>
    <xf numFmtId="49" fontId="10" fillId="0" borderId="18" xfId="0" applyNumberFormat="1" applyFont="1" applyBorder="1" applyAlignment="1">
      <alignment horizontal="left" vertical="center" shrinkToFit="1"/>
    </xf>
    <xf numFmtId="206" fontId="1" fillId="22" borderId="14" xfId="0" applyNumberFormat="1" applyFont="1" applyFill="1" applyBorder="1" applyAlignment="1">
      <alignment horizontal="right" vertical="center"/>
    </xf>
    <xf numFmtId="206" fontId="1" fillId="20" borderId="14" xfId="0" applyNumberFormat="1" applyFont="1" applyFill="1" applyBorder="1" applyAlignment="1">
      <alignment horizontal="right" vertical="center"/>
    </xf>
    <xf numFmtId="188" fontId="3" fillId="20" borderId="13" xfId="48" applyNumberFormat="1" applyFont="1" applyFill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left" vertical="center" shrinkToFit="1"/>
    </xf>
    <xf numFmtId="188" fontId="3" fillId="0" borderId="20" xfId="48" applyNumberFormat="1" applyFont="1" applyBorder="1" applyAlignment="1">
      <alignment horizontal="right" vertical="center"/>
    </xf>
    <xf numFmtId="206" fontId="1" fillId="0" borderId="18" xfId="0" applyNumberFormat="1" applyFont="1" applyFill="1" applyBorder="1" applyAlignment="1">
      <alignment horizontal="right" vertical="center"/>
    </xf>
    <xf numFmtId="206" fontId="1" fillId="0" borderId="12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left" vertical="center" shrinkToFit="1"/>
    </xf>
    <xf numFmtId="188" fontId="3" fillId="0" borderId="21" xfId="48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left" vertical="center" shrinkToFit="1"/>
    </xf>
    <xf numFmtId="49" fontId="10" fillId="0" borderId="21" xfId="0" applyNumberFormat="1" applyFont="1" applyBorder="1" applyAlignment="1">
      <alignment horizontal="left" vertical="center" shrinkToFit="1"/>
    </xf>
    <xf numFmtId="49" fontId="6" fillId="0" borderId="18" xfId="0" applyNumberFormat="1" applyFont="1" applyBorder="1" applyAlignment="1">
      <alignment horizontal="left" vertical="center" shrinkToFit="1"/>
    </xf>
    <xf numFmtId="49" fontId="7" fillId="20" borderId="22" xfId="0" applyNumberFormat="1" applyFont="1" applyFill="1" applyBorder="1" applyAlignment="1">
      <alignment horizontal="left" vertical="center" shrinkToFit="1"/>
    </xf>
    <xf numFmtId="49" fontId="7" fillId="20" borderId="23" xfId="0" applyNumberFormat="1" applyFont="1" applyFill="1" applyBorder="1" applyAlignment="1">
      <alignment horizontal="left" vertical="center" shrinkToFit="1"/>
    </xf>
    <xf numFmtId="49" fontId="8" fillId="0" borderId="20" xfId="0" applyNumberFormat="1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206" fontId="1" fillId="0" borderId="25" xfId="0" applyNumberFormat="1" applyFont="1" applyBorder="1" applyAlignment="1">
      <alignment horizontal="right" vertical="center"/>
    </xf>
    <xf numFmtId="206" fontId="1" fillId="0" borderId="21" xfId="0" applyNumberFormat="1" applyFont="1" applyBorder="1" applyAlignment="1">
      <alignment horizontal="right" vertical="center"/>
    </xf>
    <xf numFmtId="206" fontId="1" fillId="0" borderId="16" xfId="0" applyNumberFormat="1" applyFont="1" applyBorder="1" applyAlignment="1">
      <alignment horizontal="right" vertical="center"/>
    </xf>
    <xf numFmtId="206" fontId="1" fillId="0" borderId="20" xfId="0" applyNumberFormat="1" applyFont="1" applyBorder="1" applyAlignment="1">
      <alignment horizontal="right" vertical="center"/>
    </xf>
    <xf numFmtId="206" fontId="1" fillId="22" borderId="13" xfId="0" applyNumberFormat="1" applyFont="1" applyFill="1" applyBorder="1" applyAlignment="1">
      <alignment horizontal="right" vertical="center"/>
    </xf>
    <xf numFmtId="206" fontId="1" fillId="0" borderId="18" xfId="0" applyNumberFormat="1" applyFont="1" applyBorder="1" applyAlignment="1">
      <alignment horizontal="right" vertical="center"/>
    </xf>
    <xf numFmtId="206" fontId="1" fillId="0" borderId="15" xfId="0" applyNumberFormat="1" applyFont="1" applyBorder="1" applyAlignment="1">
      <alignment horizontal="right" vertical="center"/>
    </xf>
    <xf numFmtId="206" fontId="1" fillId="20" borderId="13" xfId="0" applyNumberFormat="1" applyFont="1" applyFill="1" applyBorder="1" applyAlignment="1">
      <alignment horizontal="right" vertical="center"/>
    </xf>
    <xf numFmtId="49" fontId="6" fillId="24" borderId="26" xfId="0" applyNumberFormat="1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/>
    </xf>
    <xf numFmtId="198" fontId="1" fillId="0" borderId="28" xfId="0" applyNumberFormat="1" applyFont="1" applyBorder="1" applyAlignment="1">
      <alignment vertical="center"/>
    </xf>
    <xf numFmtId="197" fontId="1" fillId="22" borderId="29" xfId="0" applyNumberFormat="1" applyFont="1" applyFill="1" applyBorder="1" applyAlignment="1">
      <alignment vertical="center"/>
    </xf>
    <xf numFmtId="49" fontId="6" fillId="0" borderId="30" xfId="0" applyNumberFormat="1" applyFont="1" applyBorder="1" applyAlignment="1">
      <alignment horizontal="left" vertical="center" shrinkToFit="1"/>
    </xf>
    <xf numFmtId="197" fontId="1" fillId="20" borderId="29" xfId="0" applyNumberFormat="1" applyFont="1" applyFill="1" applyBorder="1" applyAlignment="1">
      <alignment vertical="center"/>
    </xf>
    <xf numFmtId="49" fontId="6" fillId="0" borderId="31" xfId="0" applyNumberFormat="1" applyFont="1" applyBorder="1" applyAlignment="1">
      <alignment horizontal="left" vertical="center" shrinkToFit="1"/>
    </xf>
    <xf numFmtId="198" fontId="1" fillId="0" borderId="32" xfId="0" applyNumberFormat="1" applyFont="1" applyFill="1" applyBorder="1" applyAlignment="1">
      <alignment vertical="center"/>
    </xf>
    <xf numFmtId="197" fontId="1" fillId="0" borderId="33" xfId="0" applyNumberFormat="1" applyFont="1" applyBorder="1" applyAlignment="1">
      <alignment vertical="center"/>
    </xf>
    <xf numFmtId="197" fontId="1" fillId="0" borderId="34" xfId="0" applyNumberFormat="1" applyFont="1" applyBorder="1" applyAlignment="1">
      <alignment vertical="center"/>
    </xf>
    <xf numFmtId="198" fontId="1" fillId="0" borderId="29" xfId="0" applyNumberFormat="1" applyFont="1" applyBorder="1" applyAlignment="1">
      <alignment vertical="center"/>
    </xf>
    <xf numFmtId="196" fontId="1" fillId="22" borderId="35" xfId="0" applyNumberFormat="1" applyFont="1" applyFill="1" applyBorder="1" applyAlignment="1">
      <alignment vertical="center"/>
    </xf>
    <xf numFmtId="0" fontId="1" fillId="20" borderId="29" xfId="0" applyNumberFormat="1" applyFont="1" applyFill="1" applyBorder="1" applyAlignment="1">
      <alignment vertical="center"/>
    </xf>
    <xf numFmtId="198" fontId="1" fillId="0" borderId="32" xfId="0" applyNumberFormat="1" applyFont="1" applyBorder="1" applyAlignment="1">
      <alignment vertical="center"/>
    </xf>
    <xf numFmtId="198" fontId="1" fillId="0" borderId="34" xfId="0" applyNumberFormat="1" applyFont="1" applyBorder="1" applyAlignment="1">
      <alignment vertical="center"/>
    </xf>
    <xf numFmtId="198" fontId="1" fillId="22" borderId="29" xfId="0" applyNumberFormat="1" applyFont="1" applyFill="1" applyBorder="1" applyAlignment="1">
      <alignment vertical="center"/>
    </xf>
    <xf numFmtId="198" fontId="1" fillId="20" borderId="29" xfId="0" applyNumberFormat="1" applyFont="1" applyFill="1" applyBorder="1" applyAlignment="1">
      <alignment vertical="center"/>
    </xf>
    <xf numFmtId="188" fontId="1" fillId="0" borderId="20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 shrinkToFit="1"/>
    </xf>
    <xf numFmtId="188" fontId="3" fillId="0" borderId="13" xfId="48" applyNumberFormat="1" applyFont="1" applyBorder="1" applyAlignment="1">
      <alignment horizontal="right" vertical="center"/>
    </xf>
    <xf numFmtId="206" fontId="1" fillId="0" borderId="13" xfId="0" applyNumberFormat="1" applyFont="1" applyFill="1" applyBorder="1" applyAlignment="1">
      <alignment horizontal="right" vertical="center"/>
    </xf>
    <xf numFmtId="198" fontId="1" fillId="0" borderId="36" xfId="0" applyNumberFormat="1" applyFont="1" applyBorder="1" applyAlignment="1">
      <alignment vertical="center"/>
    </xf>
    <xf numFmtId="49" fontId="6" fillId="24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Border="1" applyAlignment="1">
      <alignment horizontal="left" vertical="center" shrinkToFit="1"/>
    </xf>
    <xf numFmtId="0" fontId="6" fillId="24" borderId="27" xfId="0" applyFont="1" applyFill="1" applyBorder="1" applyAlignment="1">
      <alignment horizontal="center" vertical="center"/>
    </xf>
    <xf numFmtId="197" fontId="1" fillId="22" borderId="36" xfId="0" applyNumberFormat="1" applyFont="1" applyFill="1" applyBorder="1" applyAlignment="1">
      <alignment vertical="center"/>
    </xf>
    <xf numFmtId="197" fontId="1" fillId="0" borderId="35" xfId="0" applyNumberFormat="1" applyFont="1" applyBorder="1" applyAlignment="1">
      <alignment vertical="center"/>
    </xf>
    <xf numFmtId="198" fontId="1" fillId="0" borderId="33" xfId="0" applyNumberFormat="1" applyFont="1" applyBorder="1" applyAlignment="1">
      <alignment vertical="center"/>
    </xf>
    <xf numFmtId="197" fontId="1" fillId="20" borderId="36" xfId="0" applyNumberFormat="1" applyFont="1" applyFill="1" applyBorder="1" applyAlignment="1">
      <alignment vertical="center"/>
    </xf>
    <xf numFmtId="197" fontId="1" fillId="0" borderId="35" xfId="0" applyNumberFormat="1" applyFont="1" applyFill="1" applyBorder="1" applyAlignment="1">
      <alignment vertical="center"/>
    </xf>
    <xf numFmtId="198" fontId="1" fillId="0" borderId="35" xfId="0" applyNumberFormat="1" applyFont="1" applyFill="1" applyBorder="1" applyAlignment="1">
      <alignment vertical="center"/>
    </xf>
    <xf numFmtId="189" fontId="1" fillId="0" borderId="34" xfId="0" applyNumberFormat="1" applyFont="1" applyBorder="1" applyAlignment="1">
      <alignment vertical="center"/>
    </xf>
    <xf numFmtId="206" fontId="1" fillId="0" borderId="13" xfId="0" applyNumberFormat="1" applyFont="1" applyBorder="1" applyAlignment="1">
      <alignment horizontal="right" vertical="center"/>
    </xf>
    <xf numFmtId="49" fontId="6" fillId="0" borderId="39" xfId="0" applyNumberFormat="1" applyFont="1" applyBorder="1" applyAlignment="1">
      <alignment horizontal="left" vertical="center" shrinkToFit="1"/>
    </xf>
    <xf numFmtId="49" fontId="6" fillId="0" borderId="40" xfId="0" applyNumberFormat="1" applyFont="1" applyBorder="1" applyAlignment="1">
      <alignment horizontal="left" vertical="center" shrinkToFit="1"/>
    </xf>
    <xf numFmtId="49" fontId="7" fillId="20" borderId="41" xfId="0" applyNumberFormat="1" applyFont="1" applyFill="1" applyBorder="1" applyAlignment="1">
      <alignment horizontal="left" vertical="center" shrinkToFit="1"/>
    </xf>
    <xf numFmtId="49" fontId="7" fillId="20" borderId="22" xfId="0" applyNumberFormat="1" applyFont="1" applyFill="1" applyBorder="1" applyAlignment="1">
      <alignment horizontal="left" vertical="center" shrinkToFit="1"/>
    </xf>
    <xf numFmtId="49" fontId="7" fillId="22" borderId="41" xfId="0" applyNumberFormat="1" applyFont="1" applyFill="1" applyBorder="1" applyAlignment="1">
      <alignment horizontal="left" vertical="center" shrinkToFit="1"/>
    </xf>
    <xf numFmtId="49" fontId="7" fillId="22" borderId="23" xfId="0" applyNumberFormat="1" applyFont="1" applyFill="1" applyBorder="1" applyAlignment="1">
      <alignment horizontal="left" vertical="center" shrinkToFit="1"/>
    </xf>
    <xf numFmtId="49" fontId="7" fillId="22" borderId="22" xfId="0" applyNumberFormat="1" applyFont="1" applyFill="1" applyBorder="1" applyAlignment="1">
      <alignment horizontal="left" vertical="center" shrinkToFit="1"/>
    </xf>
    <xf numFmtId="0" fontId="3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49" fontId="7" fillId="22" borderId="31" xfId="0" applyNumberFormat="1" applyFont="1" applyFill="1" applyBorder="1" applyAlignment="1">
      <alignment horizontal="left" vertical="center" shrinkToFit="1"/>
    </xf>
    <xf numFmtId="49" fontId="7" fillId="22" borderId="42" xfId="0" applyNumberFormat="1" applyFont="1" applyFill="1" applyBorder="1" applyAlignment="1">
      <alignment horizontal="left" vertical="center" shrinkToFit="1"/>
    </xf>
    <xf numFmtId="49" fontId="7" fillId="22" borderId="24" xfId="0" applyNumberFormat="1" applyFont="1" applyFill="1" applyBorder="1" applyAlignment="1">
      <alignment horizontal="left" vertical="center" shrinkToFit="1"/>
    </xf>
    <xf numFmtId="49" fontId="7" fillId="24" borderId="43" xfId="0" applyNumberFormat="1" applyFont="1" applyFill="1" applyBorder="1" applyAlignment="1">
      <alignment horizontal="center" vertical="center" shrinkToFit="1"/>
    </xf>
    <xf numFmtId="49" fontId="7" fillId="24" borderId="44" xfId="0" applyNumberFormat="1" applyFont="1" applyFill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center" shrinkToFit="1"/>
    </xf>
    <xf numFmtId="49" fontId="7" fillId="0" borderId="46" xfId="0" applyNumberFormat="1" applyFont="1" applyBorder="1" applyAlignment="1">
      <alignment horizontal="center" vertical="center" shrinkToFit="1"/>
    </xf>
    <xf numFmtId="49" fontId="7" fillId="0" borderId="47" xfId="0" applyNumberFormat="1" applyFont="1" applyBorder="1" applyAlignment="1">
      <alignment horizontal="center" vertical="center" shrinkToFit="1"/>
    </xf>
    <xf numFmtId="49" fontId="7" fillId="20" borderId="23" xfId="0" applyNumberFormat="1" applyFont="1" applyFill="1" applyBorder="1" applyAlignment="1">
      <alignment horizontal="left" vertical="center" shrinkToFit="1"/>
    </xf>
    <xf numFmtId="49" fontId="7" fillId="20" borderId="42" xfId="0" applyNumberFormat="1" applyFont="1" applyFill="1" applyBorder="1" applyAlignment="1">
      <alignment horizontal="left" vertical="center" shrinkToFit="1"/>
    </xf>
    <xf numFmtId="49" fontId="7" fillId="20" borderId="24" xfId="0" applyNumberFormat="1" applyFont="1" applyFill="1" applyBorder="1" applyAlignment="1">
      <alignment horizontal="left" vertical="center" shrinkToFit="1"/>
    </xf>
    <xf numFmtId="49" fontId="7" fillId="20" borderId="31" xfId="0" applyNumberFormat="1" applyFont="1" applyFill="1" applyBorder="1" applyAlignment="1">
      <alignment horizontal="left" vertical="center" shrinkToFit="1"/>
    </xf>
    <xf numFmtId="0" fontId="31" fillId="24" borderId="48" xfId="0" applyFont="1" applyFill="1" applyBorder="1" applyAlignment="1">
      <alignment horizontal="center" vertical="center"/>
    </xf>
    <xf numFmtId="0" fontId="32" fillId="24" borderId="49" xfId="0" applyFont="1" applyFill="1" applyBorder="1" applyAlignment="1">
      <alignment horizontal="center" vertical="center"/>
    </xf>
    <xf numFmtId="0" fontId="32" fillId="24" borderId="50" xfId="0" applyFont="1" applyFill="1" applyBorder="1" applyAlignment="1">
      <alignment horizontal="center" vertical="center"/>
    </xf>
    <xf numFmtId="0" fontId="31" fillId="6" borderId="49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49" fontId="7" fillId="24" borderId="51" xfId="0" applyNumberFormat="1" applyFont="1" applyFill="1" applyBorder="1" applyAlignment="1">
      <alignment horizontal="center" vertical="center" shrinkToFit="1"/>
    </xf>
    <xf numFmtId="181" fontId="7" fillId="24" borderId="16" xfId="48" applyFont="1" applyFill="1" applyBorder="1" applyAlignment="1">
      <alignment horizontal="center" vertical="center" wrapText="1"/>
    </xf>
    <xf numFmtId="181" fontId="7" fillId="24" borderId="25" xfId="48" applyFont="1" applyFill="1" applyBorder="1" applyAlignment="1">
      <alignment horizontal="center" vertical="center" wrapText="1"/>
    </xf>
    <xf numFmtId="0" fontId="7" fillId="24" borderId="44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SheetLayoutView="90" zoomScalePageLayoutView="0" workbookViewId="0" topLeftCell="B1">
      <selection activeCell="B2" sqref="B2"/>
    </sheetView>
  </sheetViews>
  <sheetFormatPr defaultColWidth="8.88671875" defaultRowHeight="13.5"/>
  <cols>
    <col min="1" max="1" width="2.6640625" style="2" hidden="1" customWidth="1"/>
    <col min="2" max="2" width="5.6640625" style="6" customWidth="1"/>
    <col min="3" max="3" width="6.21484375" style="6" customWidth="1"/>
    <col min="4" max="4" width="15.88671875" style="20" customWidth="1"/>
    <col min="5" max="6" width="8.4453125" style="11" customWidth="1"/>
    <col min="7" max="7" width="8.4453125" style="3" customWidth="1"/>
    <col min="8" max="8" width="8.4453125" style="9" customWidth="1"/>
    <col min="9" max="9" width="5.88671875" style="6" customWidth="1"/>
    <col min="10" max="10" width="6.6640625" style="6" customWidth="1"/>
    <col min="11" max="11" width="14.3359375" style="22" customWidth="1"/>
    <col min="12" max="13" width="8.4453125" style="11" customWidth="1"/>
    <col min="14" max="14" width="8.4453125" style="3" customWidth="1"/>
    <col min="15" max="15" width="8.4453125" style="4" customWidth="1"/>
    <col min="16" max="16384" width="8.88671875" style="2" customWidth="1"/>
  </cols>
  <sheetData>
    <row r="1" spans="2:15" ht="43.5" customHeight="1">
      <c r="B1" s="95" t="s">
        <v>58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5" ht="27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96" t="s">
        <v>49</v>
      </c>
      <c r="O2" s="96"/>
    </row>
    <row r="3" spans="2:15" ht="27" customHeight="1">
      <c r="B3" s="111" t="s">
        <v>52</v>
      </c>
      <c r="C3" s="112"/>
      <c r="D3" s="112"/>
      <c r="E3" s="112"/>
      <c r="F3" s="112"/>
      <c r="G3" s="112"/>
      <c r="H3" s="113"/>
      <c r="I3" s="114" t="s">
        <v>53</v>
      </c>
      <c r="J3" s="115"/>
      <c r="K3" s="115"/>
      <c r="L3" s="115"/>
      <c r="M3" s="115"/>
      <c r="N3" s="115"/>
      <c r="O3" s="116"/>
    </row>
    <row r="4" spans="1:15" ht="24" customHeight="1">
      <c r="A4" s="1"/>
      <c r="B4" s="102" t="s">
        <v>14</v>
      </c>
      <c r="C4" s="103"/>
      <c r="D4" s="103"/>
      <c r="E4" s="118" t="s">
        <v>50</v>
      </c>
      <c r="F4" s="118" t="s">
        <v>51</v>
      </c>
      <c r="G4" s="120" t="s">
        <v>26</v>
      </c>
      <c r="H4" s="121"/>
      <c r="I4" s="117" t="s">
        <v>12</v>
      </c>
      <c r="J4" s="103"/>
      <c r="K4" s="103"/>
      <c r="L4" s="118" t="s">
        <v>55</v>
      </c>
      <c r="M4" s="118" t="s">
        <v>54</v>
      </c>
      <c r="N4" s="120" t="s">
        <v>26</v>
      </c>
      <c r="O4" s="121"/>
    </row>
    <row r="5" spans="1:15" ht="24" customHeight="1" thickBot="1">
      <c r="A5" s="1"/>
      <c r="B5" s="55" t="s">
        <v>15</v>
      </c>
      <c r="C5" s="25" t="s">
        <v>16</v>
      </c>
      <c r="D5" s="25" t="s">
        <v>3</v>
      </c>
      <c r="E5" s="119"/>
      <c r="F5" s="119"/>
      <c r="G5" s="24" t="s">
        <v>17</v>
      </c>
      <c r="H5" s="79" t="s">
        <v>18</v>
      </c>
      <c r="I5" s="77" t="s">
        <v>1</v>
      </c>
      <c r="J5" s="25" t="s">
        <v>2</v>
      </c>
      <c r="K5" s="25" t="s">
        <v>3</v>
      </c>
      <c r="L5" s="119"/>
      <c r="M5" s="119"/>
      <c r="N5" s="24" t="s">
        <v>13</v>
      </c>
      <c r="O5" s="56" t="s">
        <v>0</v>
      </c>
    </row>
    <row r="6" spans="1:15" ht="24" customHeight="1" thickBot="1" thickTop="1">
      <c r="A6" s="1"/>
      <c r="B6" s="104" t="s">
        <v>9</v>
      </c>
      <c r="C6" s="105"/>
      <c r="D6" s="106"/>
      <c r="E6" s="12">
        <f>SUM(E7,E10,E20,E23)</f>
        <v>129360</v>
      </c>
      <c r="F6" s="12">
        <f>SUM(F7,F10,F20,F23)</f>
        <v>139213</v>
      </c>
      <c r="G6" s="47">
        <f aca="true" t="shared" si="0" ref="G6:G11">F6-E6</f>
        <v>9853</v>
      </c>
      <c r="H6" s="57">
        <f>G6*100/E6</f>
        <v>7.616728509585652</v>
      </c>
      <c r="I6" s="105" t="s">
        <v>4</v>
      </c>
      <c r="J6" s="105"/>
      <c r="K6" s="106"/>
      <c r="L6" s="12">
        <f>SUM(L7,L17,L23)</f>
        <v>129360</v>
      </c>
      <c r="M6" s="12">
        <f>SUM(M7,M17,M23)</f>
        <v>139213</v>
      </c>
      <c r="N6" s="36">
        <f aca="true" t="shared" si="1" ref="N6:N18">M6-L6</f>
        <v>9853</v>
      </c>
      <c r="O6" s="57">
        <f>N6*100/L6</f>
        <v>7.616728509585652</v>
      </c>
    </row>
    <row r="7" spans="2:15" ht="24" customHeight="1" thickTop="1">
      <c r="B7" s="99" t="s">
        <v>19</v>
      </c>
      <c r="C7" s="100"/>
      <c r="D7" s="101"/>
      <c r="E7" s="13">
        <f>E8</f>
        <v>13000</v>
      </c>
      <c r="F7" s="13">
        <f>F8</f>
        <v>11000</v>
      </c>
      <c r="G7" s="29">
        <f t="shared" si="0"/>
        <v>-2000</v>
      </c>
      <c r="H7" s="80">
        <f>G7*100/E7</f>
        <v>-15.384615384615385</v>
      </c>
      <c r="I7" s="100" t="s">
        <v>5</v>
      </c>
      <c r="J7" s="100"/>
      <c r="K7" s="101"/>
      <c r="L7" s="13">
        <f>L8+L15</f>
        <v>87375</v>
      </c>
      <c r="M7" s="13">
        <f>M8+M15</f>
        <v>74412</v>
      </c>
      <c r="N7" s="29">
        <f t="shared" si="1"/>
        <v>-12963</v>
      </c>
      <c r="O7" s="58">
        <f aca="true" t="shared" si="2" ref="O7:O16">N7/L7</f>
        <v>-0.14836051502145922</v>
      </c>
    </row>
    <row r="8" spans="2:15" ht="24" customHeight="1">
      <c r="B8" s="59"/>
      <c r="C8" s="90" t="s">
        <v>20</v>
      </c>
      <c r="D8" s="91"/>
      <c r="E8" s="14">
        <f>SUM(E9)</f>
        <v>13000</v>
      </c>
      <c r="F8" s="14">
        <f>SUM(F9)</f>
        <v>11000</v>
      </c>
      <c r="G8" s="30">
        <f t="shared" si="0"/>
        <v>-2000</v>
      </c>
      <c r="H8" s="60">
        <f>G8/E8</f>
        <v>-0.15384615384615385</v>
      </c>
      <c r="I8" s="27"/>
      <c r="J8" s="107" t="s">
        <v>6</v>
      </c>
      <c r="K8" s="91"/>
      <c r="L8" s="14">
        <f>SUM(L9:L14)</f>
        <v>85365</v>
      </c>
      <c r="M8" s="14">
        <f>SUM(M9:M14)</f>
        <v>71377</v>
      </c>
      <c r="N8" s="30">
        <f t="shared" si="1"/>
        <v>-13988</v>
      </c>
      <c r="O8" s="60">
        <f t="shared" si="2"/>
        <v>-0.1638610671821004</v>
      </c>
    </row>
    <row r="9" spans="2:15" ht="24" customHeight="1">
      <c r="B9" s="61"/>
      <c r="C9" s="8"/>
      <c r="D9" s="44" t="s">
        <v>27</v>
      </c>
      <c r="E9" s="15">
        <v>13000</v>
      </c>
      <c r="F9" s="15">
        <v>11000</v>
      </c>
      <c r="G9" s="49">
        <f t="shared" si="0"/>
        <v>-2000</v>
      </c>
      <c r="H9" s="81">
        <f>G9/E9</f>
        <v>-0.15384615384615385</v>
      </c>
      <c r="I9" s="27"/>
      <c r="J9" s="27"/>
      <c r="K9" s="28" t="s">
        <v>37</v>
      </c>
      <c r="L9" s="26">
        <v>18423</v>
      </c>
      <c r="M9" s="26">
        <v>21149</v>
      </c>
      <c r="N9" s="52">
        <f t="shared" si="1"/>
        <v>2726</v>
      </c>
      <c r="O9" s="62">
        <f>N9/L9</f>
        <v>0.14796721489442544</v>
      </c>
    </row>
    <row r="10" spans="2:15" ht="24" customHeight="1">
      <c r="B10" s="99" t="s">
        <v>21</v>
      </c>
      <c r="C10" s="100"/>
      <c r="D10" s="101"/>
      <c r="E10" s="17">
        <f>SUM(E11)</f>
        <v>18040</v>
      </c>
      <c r="F10" s="17">
        <f>SUM(F11)</f>
        <v>34909</v>
      </c>
      <c r="G10" s="29">
        <f t="shared" si="0"/>
        <v>16869</v>
      </c>
      <c r="H10" s="70">
        <f>G10/E10</f>
        <v>0.9350886917960088</v>
      </c>
      <c r="I10" s="27"/>
      <c r="J10" s="32"/>
      <c r="K10" s="40" t="s">
        <v>38</v>
      </c>
      <c r="L10" s="38">
        <v>8062</v>
      </c>
      <c r="M10" s="38">
        <v>1653</v>
      </c>
      <c r="N10" s="48">
        <f t="shared" si="1"/>
        <v>-6409</v>
      </c>
      <c r="O10" s="63">
        <f t="shared" si="2"/>
        <v>-0.7949640287769785</v>
      </c>
    </row>
    <row r="11" spans="2:15" ht="24" customHeight="1">
      <c r="B11" s="59"/>
      <c r="C11" s="90" t="s">
        <v>22</v>
      </c>
      <c r="D11" s="91"/>
      <c r="E11" s="31">
        <f>SUM(E12:E19)</f>
        <v>18040</v>
      </c>
      <c r="F11" s="31">
        <f>SUM(F12:F19)</f>
        <v>34909</v>
      </c>
      <c r="G11" s="30">
        <f t="shared" si="0"/>
        <v>16869</v>
      </c>
      <c r="H11" s="71">
        <f>G11/E11</f>
        <v>0.9350886917960088</v>
      </c>
      <c r="I11" s="27"/>
      <c r="J11" s="27"/>
      <c r="K11" s="40" t="s">
        <v>39</v>
      </c>
      <c r="L11" s="38">
        <v>11935</v>
      </c>
      <c r="M11" s="38">
        <v>5649</v>
      </c>
      <c r="N11" s="48">
        <f t="shared" si="1"/>
        <v>-6286</v>
      </c>
      <c r="O11" s="63">
        <f t="shared" si="2"/>
        <v>-0.5266862170087977</v>
      </c>
    </row>
    <row r="12" spans="2:15" ht="24" customHeight="1">
      <c r="B12" s="59"/>
      <c r="C12" s="7"/>
      <c r="D12" s="37" t="s">
        <v>28</v>
      </c>
      <c r="E12" s="38">
        <v>0</v>
      </c>
      <c r="F12" s="38">
        <v>6000</v>
      </c>
      <c r="G12" s="48">
        <f aca="true" t="shared" si="3" ref="G12:G22">F12-E12</f>
        <v>6000</v>
      </c>
      <c r="H12" s="82">
        <v>0</v>
      </c>
      <c r="I12" s="27"/>
      <c r="J12" s="27"/>
      <c r="K12" s="40" t="s">
        <v>46</v>
      </c>
      <c r="L12" s="38">
        <v>22074</v>
      </c>
      <c r="M12" s="38">
        <v>21084</v>
      </c>
      <c r="N12" s="48">
        <f>M12-L12</f>
        <v>-990</v>
      </c>
      <c r="O12" s="63">
        <f>N12/L12</f>
        <v>-0.04484914378907312</v>
      </c>
    </row>
    <row r="13" spans="2:15" ht="24" customHeight="1">
      <c r="B13" s="59"/>
      <c r="C13" s="7"/>
      <c r="D13" s="37" t="s">
        <v>29</v>
      </c>
      <c r="E13" s="38">
        <v>8000</v>
      </c>
      <c r="F13" s="38">
        <v>9000</v>
      </c>
      <c r="G13" s="48">
        <f t="shared" si="3"/>
        <v>1000</v>
      </c>
      <c r="H13" s="82">
        <f>G13/E13</f>
        <v>0.125</v>
      </c>
      <c r="I13" s="27"/>
      <c r="J13" s="27"/>
      <c r="K13" s="40" t="s">
        <v>47</v>
      </c>
      <c r="L13" s="38">
        <v>22471</v>
      </c>
      <c r="M13" s="38">
        <v>21356</v>
      </c>
      <c r="N13" s="48">
        <f>M13-L13</f>
        <v>-1115</v>
      </c>
      <c r="O13" s="63">
        <f>N13/L13</f>
        <v>-0.0496195095901384</v>
      </c>
    </row>
    <row r="14" spans="2:15" ht="24" customHeight="1">
      <c r="B14" s="59"/>
      <c r="C14" s="7"/>
      <c r="D14" s="37" t="s">
        <v>56</v>
      </c>
      <c r="E14" s="38">
        <v>0</v>
      </c>
      <c r="F14" s="38">
        <v>1700</v>
      </c>
      <c r="G14" s="48">
        <f t="shared" si="3"/>
        <v>1700</v>
      </c>
      <c r="H14" s="82">
        <v>0</v>
      </c>
      <c r="I14" s="27"/>
      <c r="J14" s="33"/>
      <c r="K14" s="39" t="s">
        <v>40</v>
      </c>
      <c r="L14" s="34">
        <v>2400</v>
      </c>
      <c r="M14" s="34">
        <v>486</v>
      </c>
      <c r="N14" s="53">
        <f t="shared" si="1"/>
        <v>-1914</v>
      </c>
      <c r="O14" s="64">
        <f>N14/L14</f>
        <v>-0.7975</v>
      </c>
    </row>
    <row r="15" spans="2:15" ht="24" customHeight="1">
      <c r="B15" s="59"/>
      <c r="C15" s="7"/>
      <c r="D15" s="37" t="s">
        <v>30</v>
      </c>
      <c r="E15" s="38">
        <v>7000</v>
      </c>
      <c r="F15" s="38">
        <v>6000</v>
      </c>
      <c r="G15" s="48">
        <f t="shared" si="3"/>
        <v>-1000</v>
      </c>
      <c r="H15" s="63">
        <f aca="true" t="shared" si="4" ref="H15:H22">G15/E15</f>
        <v>-0.14285714285714285</v>
      </c>
      <c r="I15" s="27"/>
      <c r="J15" s="108" t="s">
        <v>7</v>
      </c>
      <c r="K15" s="109"/>
      <c r="L15" s="31">
        <f>SUM(L16:L16)</f>
        <v>2010</v>
      </c>
      <c r="M15" s="31">
        <f>SUM(M16:M16)</f>
        <v>3035</v>
      </c>
      <c r="N15" s="30">
        <f t="shared" si="1"/>
        <v>1025</v>
      </c>
      <c r="O15" s="60">
        <f t="shared" si="2"/>
        <v>0.5099502487562189</v>
      </c>
    </row>
    <row r="16" spans="2:15" ht="24" customHeight="1">
      <c r="B16" s="59"/>
      <c r="C16" s="7"/>
      <c r="D16" s="37" t="s">
        <v>31</v>
      </c>
      <c r="E16" s="38">
        <v>1440</v>
      </c>
      <c r="F16" s="38">
        <v>1259</v>
      </c>
      <c r="G16" s="48">
        <f t="shared" si="3"/>
        <v>-181</v>
      </c>
      <c r="H16" s="63">
        <f t="shared" si="4"/>
        <v>-0.12569444444444444</v>
      </c>
      <c r="I16" s="27"/>
      <c r="J16" s="27"/>
      <c r="K16" s="40" t="s">
        <v>41</v>
      </c>
      <c r="L16" s="38">
        <v>2010</v>
      </c>
      <c r="M16" s="38">
        <v>3035</v>
      </c>
      <c r="N16" s="48">
        <f t="shared" si="1"/>
        <v>1025</v>
      </c>
      <c r="O16" s="65">
        <f t="shared" si="2"/>
        <v>0.5099502487562189</v>
      </c>
    </row>
    <row r="17" spans="2:15" ht="24" customHeight="1">
      <c r="B17" s="59"/>
      <c r="C17" s="7"/>
      <c r="D17" s="37" t="s">
        <v>57</v>
      </c>
      <c r="E17" s="38">
        <v>0</v>
      </c>
      <c r="F17" s="38">
        <v>350</v>
      </c>
      <c r="G17" s="48">
        <f t="shared" si="3"/>
        <v>350</v>
      </c>
      <c r="H17" s="82">
        <v>0</v>
      </c>
      <c r="I17" s="93" t="s">
        <v>8</v>
      </c>
      <c r="J17" s="97"/>
      <c r="K17" s="98"/>
      <c r="L17" s="17">
        <f>L18</f>
        <v>31503</v>
      </c>
      <c r="M17" s="17">
        <f>M18</f>
        <v>49761</v>
      </c>
      <c r="N17" s="29">
        <f t="shared" si="1"/>
        <v>18258</v>
      </c>
      <c r="O17" s="66">
        <v>4.1</v>
      </c>
    </row>
    <row r="18" spans="2:15" ht="24" customHeight="1">
      <c r="B18" s="59"/>
      <c r="C18" s="7"/>
      <c r="D18" s="37" t="s">
        <v>32</v>
      </c>
      <c r="E18" s="38">
        <v>0</v>
      </c>
      <c r="F18" s="38">
        <v>1000</v>
      </c>
      <c r="G18" s="48">
        <f t="shared" si="3"/>
        <v>1000</v>
      </c>
      <c r="H18" s="82">
        <v>0</v>
      </c>
      <c r="I18" s="27"/>
      <c r="J18" s="43" t="s">
        <v>24</v>
      </c>
      <c r="K18" s="42"/>
      <c r="L18" s="14">
        <f>SUM(L19:L22)</f>
        <v>31503</v>
      </c>
      <c r="M18" s="14">
        <f>SUM(M19:M22)</f>
        <v>49761</v>
      </c>
      <c r="N18" s="30">
        <f t="shared" si="1"/>
        <v>18258</v>
      </c>
      <c r="O18" s="67">
        <v>4.1</v>
      </c>
    </row>
    <row r="19" spans="2:15" ht="24" customHeight="1">
      <c r="B19" s="59"/>
      <c r="C19" s="7"/>
      <c r="D19" s="44" t="s">
        <v>34</v>
      </c>
      <c r="E19" s="34">
        <v>1600</v>
      </c>
      <c r="F19" s="34">
        <v>9600</v>
      </c>
      <c r="G19" s="50">
        <f>F19-E19</f>
        <v>8000</v>
      </c>
      <c r="H19" s="69">
        <f>G19/E19</f>
        <v>5</v>
      </c>
      <c r="I19" s="27"/>
      <c r="J19" s="27"/>
      <c r="K19" s="28" t="s">
        <v>42</v>
      </c>
      <c r="L19" s="26">
        <v>28824</v>
      </c>
      <c r="M19" s="26">
        <v>37114</v>
      </c>
      <c r="N19" s="52">
        <f>M19-L19</f>
        <v>8290</v>
      </c>
      <c r="O19" s="68">
        <f>N19/L19</f>
        <v>0.2876075492645018</v>
      </c>
    </row>
    <row r="20" spans="2:15" ht="24" customHeight="1">
      <c r="B20" s="92" t="s">
        <v>33</v>
      </c>
      <c r="C20" s="93"/>
      <c r="D20" s="94"/>
      <c r="E20" s="13">
        <f>SUM(E21)</f>
        <v>88320</v>
      </c>
      <c r="F20" s="13">
        <f>SUM(F21)</f>
        <v>79500</v>
      </c>
      <c r="G20" s="51">
        <f t="shared" si="3"/>
        <v>-8820</v>
      </c>
      <c r="H20" s="80">
        <f t="shared" si="4"/>
        <v>-0.09986413043478261</v>
      </c>
      <c r="I20" s="45"/>
      <c r="J20" s="45"/>
      <c r="K20" s="39" t="s">
        <v>43</v>
      </c>
      <c r="L20" s="34">
        <v>2679</v>
      </c>
      <c r="M20" s="34">
        <v>5647</v>
      </c>
      <c r="N20" s="50">
        <f>M20-L20</f>
        <v>2968</v>
      </c>
      <c r="O20" s="69">
        <f>N20*100/L20</f>
        <v>110.78760731616275</v>
      </c>
    </row>
    <row r="21" spans="2:15" ht="24" customHeight="1">
      <c r="B21" s="61"/>
      <c r="C21" s="110" t="s">
        <v>23</v>
      </c>
      <c r="D21" s="109"/>
      <c r="E21" s="31">
        <f>SUM(E22)</f>
        <v>88320</v>
      </c>
      <c r="F21" s="31">
        <f>SUM(F22)</f>
        <v>79500</v>
      </c>
      <c r="G21" s="54">
        <f t="shared" si="3"/>
        <v>-8820</v>
      </c>
      <c r="H21" s="83">
        <f t="shared" si="4"/>
        <v>-0.09986413043478261</v>
      </c>
      <c r="I21" s="88"/>
      <c r="J21" s="89"/>
      <c r="K21" s="28" t="s">
        <v>44</v>
      </c>
      <c r="L21" s="26">
        <v>0</v>
      </c>
      <c r="M21" s="26">
        <v>7000</v>
      </c>
      <c r="N21" s="52">
        <f>L21-M21</f>
        <v>-7000</v>
      </c>
      <c r="O21" s="68">
        <v>0</v>
      </c>
    </row>
    <row r="22" spans="2:15" ht="24" customHeight="1">
      <c r="B22" s="59"/>
      <c r="C22" s="7"/>
      <c r="D22" s="23" t="s">
        <v>35</v>
      </c>
      <c r="E22" s="16">
        <v>88320</v>
      </c>
      <c r="F22" s="16">
        <v>79500</v>
      </c>
      <c r="G22" s="49">
        <f t="shared" si="3"/>
        <v>-8820</v>
      </c>
      <c r="H22" s="84">
        <f t="shared" si="4"/>
        <v>-0.09986413043478261</v>
      </c>
      <c r="I22" s="45"/>
      <c r="J22" s="45"/>
      <c r="K22" s="73"/>
      <c r="L22" s="74"/>
      <c r="M22" s="74"/>
      <c r="N22" s="87"/>
      <c r="O22" s="76"/>
    </row>
    <row r="23" spans="2:15" ht="24" customHeight="1">
      <c r="B23" s="92" t="s">
        <v>10</v>
      </c>
      <c r="C23" s="93"/>
      <c r="D23" s="94"/>
      <c r="E23" s="17">
        <f>E24</f>
        <v>10000</v>
      </c>
      <c r="F23" s="17">
        <f>F24</f>
        <v>13804</v>
      </c>
      <c r="G23" s="29">
        <f>F23-E23</f>
        <v>3804</v>
      </c>
      <c r="H23" s="70">
        <f>G23/E23</f>
        <v>0.3804</v>
      </c>
      <c r="I23" s="93" t="s">
        <v>48</v>
      </c>
      <c r="J23" s="97"/>
      <c r="K23" s="98"/>
      <c r="L23" s="17">
        <f>L24</f>
        <v>10482</v>
      </c>
      <c r="M23" s="17">
        <f>M24</f>
        <v>15040</v>
      </c>
      <c r="N23" s="29">
        <f>M23-L23</f>
        <v>4558</v>
      </c>
      <c r="O23" s="70">
        <f>N23*100/L23</f>
        <v>43.484067925968326</v>
      </c>
    </row>
    <row r="24" spans="2:15" ht="24" customHeight="1">
      <c r="B24" s="59"/>
      <c r="C24" s="90" t="s">
        <v>11</v>
      </c>
      <c r="D24" s="91"/>
      <c r="E24" s="14">
        <f>E25</f>
        <v>10000</v>
      </c>
      <c r="F24" s="14">
        <f>F25</f>
        <v>13804</v>
      </c>
      <c r="G24" s="30">
        <f>F24-E24</f>
        <v>3804</v>
      </c>
      <c r="H24" s="71">
        <f>G24/E24</f>
        <v>0.3804</v>
      </c>
      <c r="I24" s="78"/>
      <c r="J24" s="43" t="s">
        <v>25</v>
      </c>
      <c r="K24" s="42"/>
      <c r="L24" s="14">
        <f>L25</f>
        <v>10482</v>
      </c>
      <c r="M24" s="14">
        <f>M25</f>
        <v>15040</v>
      </c>
      <c r="N24" s="30">
        <f>M24-L24</f>
        <v>4558</v>
      </c>
      <c r="O24" s="71">
        <f>N24*100/L24</f>
        <v>43.484067925968326</v>
      </c>
    </row>
    <row r="25" spans="2:15" ht="24" customHeight="1">
      <c r="B25" s="59"/>
      <c r="C25" s="7"/>
      <c r="D25" s="23" t="s">
        <v>36</v>
      </c>
      <c r="E25" s="16">
        <v>10000</v>
      </c>
      <c r="F25" s="16">
        <v>13804</v>
      </c>
      <c r="G25" s="53">
        <f>F25-E25</f>
        <v>3804</v>
      </c>
      <c r="H25" s="85">
        <f>G25/E25</f>
        <v>0.3804</v>
      </c>
      <c r="I25" s="27"/>
      <c r="J25" s="41"/>
      <c r="K25" s="28" t="s">
        <v>45</v>
      </c>
      <c r="L25" s="26">
        <v>10482</v>
      </c>
      <c r="M25" s="26">
        <v>15040</v>
      </c>
      <c r="N25" s="35">
        <f>M25-L25</f>
        <v>4558</v>
      </c>
      <c r="O25" s="68">
        <f>N25*100/L25</f>
        <v>43.484067925968326</v>
      </c>
    </row>
    <row r="26" spans="2:15" ht="24" customHeight="1">
      <c r="B26" s="61"/>
      <c r="C26" s="8"/>
      <c r="D26" s="44"/>
      <c r="E26" s="34"/>
      <c r="F26" s="34"/>
      <c r="G26" s="72"/>
      <c r="H26" s="86"/>
      <c r="I26" s="45"/>
      <c r="J26" s="33"/>
      <c r="K26" s="73"/>
      <c r="L26" s="74"/>
      <c r="M26" s="74"/>
      <c r="N26" s="75"/>
      <c r="O26" s="76"/>
    </row>
    <row r="27" spans="2:15" ht="24" customHeight="1">
      <c r="B27" s="5"/>
      <c r="C27" s="5"/>
      <c r="D27" s="21"/>
      <c r="E27" s="18"/>
      <c r="F27" s="18"/>
      <c r="G27" s="19"/>
      <c r="H27" s="10"/>
      <c r="I27" s="2"/>
      <c r="J27" s="2"/>
      <c r="K27" s="2"/>
      <c r="L27" s="2"/>
      <c r="M27" s="2"/>
      <c r="N27" s="2"/>
      <c r="O27" s="2"/>
    </row>
    <row r="28" spans="2:15" ht="24" customHeight="1">
      <c r="B28" s="5"/>
      <c r="C28" s="5"/>
      <c r="D28" s="21"/>
      <c r="E28" s="18"/>
      <c r="F28" s="18"/>
      <c r="G28" s="19"/>
      <c r="H28" s="10"/>
      <c r="I28" s="2"/>
      <c r="J28" s="2"/>
      <c r="K28" s="2"/>
      <c r="L28" s="2"/>
      <c r="M28" s="2"/>
      <c r="N28" s="2"/>
      <c r="O28" s="2"/>
    </row>
    <row r="29" spans="2:15" ht="24" customHeight="1">
      <c r="B29" s="5"/>
      <c r="C29" s="5"/>
      <c r="D29" s="21"/>
      <c r="E29" s="18"/>
      <c r="F29" s="18"/>
      <c r="G29" s="19"/>
      <c r="H29" s="10"/>
      <c r="I29" s="2"/>
      <c r="J29" s="2"/>
      <c r="K29" s="2"/>
      <c r="L29" s="2"/>
      <c r="M29" s="2"/>
      <c r="N29" s="2"/>
      <c r="O29" s="2"/>
    </row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1.75" customHeight="1"/>
    <row r="59" ht="21.75" customHeight="1"/>
    <row r="60" ht="21.75" customHeight="1"/>
  </sheetData>
  <sheetProtection/>
  <mergeCells count="27">
    <mergeCell ref="I6:K6"/>
    <mergeCell ref="B3:H3"/>
    <mergeCell ref="I3:O3"/>
    <mergeCell ref="I4:K4"/>
    <mergeCell ref="L4:L5"/>
    <mergeCell ref="M4:M5"/>
    <mergeCell ref="N4:O4"/>
    <mergeCell ref="F4:F5"/>
    <mergeCell ref="G4:H4"/>
    <mergeCell ref="E4:E5"/>
    <mergeCell ref="J8:K8"/>
    <mergeCell ref="C11:D11"/>
    <mergeCell ref="B20:D20"/>
    <mergeCell ref="I23:K23"/>
    <mergeCell ref="J15:K15"/>
    <mergeCell ref="B10:D10"/>
    <mergeCell ref="C21:D21"/>
    <mergeCell ref="C24:D24"/>
    <mergeCell ref="B23:D23"/>
    <mergeCell ref="B1:O1"/>
    <mergeCell ref="N2:O2"/>
    <mergeCell ref="I17:K17"/>
    <mergeCell ref="B7:D7"/>
    <mergeCell ref="C8:D8"/>
    <mergeCell ref="B4:D4"/>
    <mergeCell ref="B6:D6"/>
    <mergeCell ref="I7:K7"/>
  </mergeCells>
  <printOptions horizontalCentered="1"/>
  <pageMargins left="0.1968503937007874" right="0.1968503937007874" top="0.7480314960629921" bottom="0.35433070866141736" header="0" footer="0"/>
  <pageSetup firstPageNumber="24" useFirstPageNumber="1" horizontalDpi="300" verticalDpi="300" orientation="landscape" paperSize="9" r:id="rId1"/>
  <headerFooter alignWithMargins="0">
    <oddFooter>&amp;C- &amp;P -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XP</cp:lastModifiedBy>
  <cp:lastPrinted>2010-07-13T07:37:01Z</cp:lastPrinted>
  <dcterms:created xsi:type="dcterms:W3CDTF">1999-11-03T01:34:50Z</dcterms:created>
  <dcterms:modified xsi:type="dcterms:W3CDTF">2010-07-13T09:18:15Z</dcterms:modified>
  <cp:category/>
  <cp:version/>
  <cp:contentType/>
  <cp:contentStatus/>
</cp:coreProperties>
</file>