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60" windowHeight="8445" tabRatio="701" activeTab="0"/>
  </bookViews>
  <sheets>
    <sheet name="사회복지관 총괄" sheetId="1" r:id="rId1"/>
    <sheet name="재가복지총괄" sheetId="2" r:id="rId2"/>
    <sheet name="주간보호총괄" sheetId="3" r:id="rId3"/>
  </sheets>
  <definedNames/>
  <calcPr fullCalcOnLoad="1"/>
</workbook>
</file>

<file path=xl/sharedStrings.xml><?xml version="1.0" encoding="utf-8"?>
<sst xmlns="http://schemas.openxmlformats.org/spreadsheetml/2006/main" count="416" uniqueCount="227">
  <si>
    <t>131 여비</t>
  </si>
  <si>
    <t>132 수용비 및 수수료</t>
  </si>
  <si>
    <t>134 제세공과금</t>
  </si>
  <si>
    <t>136 직원연수 및 직원교육</t>
  </si>
  <si>
    <t>02 재  산</t>
  </si>
  <si>
    <t>21 시설비</t>
  </si>
  <si>
    <t>211 시설비</t>
  </si>
  <si>
    <t>212 자산취득비</t>
  </si>
  <si>
    <t>33 사업비</t>
  </si>
  <si>
    <t>342 결연사업 및 후원활동</t>
  </si>
  <si>
    <t>343 주민교육사업</t>
  </si>
  <si>
    <t>344 홍보사업</t>
  </si>
  <si>
    <t>113 일용잡금</t>
  </si>
  <si>
    <t>133 공공요금</t>
  </si>
  <si>
    <t>(단위 : 천원)</t>
  </si>
  <si>
    <t>11 사회복지관</t>
  </si>
  <si>
    <t>335 가족복지</t>
  </si>
  <si>
    <t>338 교육문화</t>
  </si>
  <si>
    <t>340 장애아동</t>
  </si>
  <si>
    <t>115 퇴직금 및 퇴직적립금</t>
  </si>
  <si>
    <t>04 보조금수입</t>
  </si>
  <si>
    <t>116 사회보험부담금</t>
  </si>
  <si>
    <t>41 경상보조금</t>
  </si>
  <si>
    <t>117 기타후생경비</t>
  </si>
  <si>
    <t>118 종사자특별수당</t>
  </si>
  <si>
    <t>11 장애아동</t>
  </si>
  <si>
    <t>111 급여</t>
  </si>
  <si>
    <t>112 상여금</t>
  </si>
  <si>
    <t>114 제수당</t>
  </si>
  <si>
    <t>43 기타보조금</t>
  </si>
  <si>
    <t xml:space="preserve">   수     입</t>
  </si>
  <si>
    <t>431 경로식당</t>
  </si>
  <si>
    <t>431 식사배달사업</t>
  </si>
  <si>
    <t>11 이동목욕</t>
  </si>
  <si>
    <t>세               입</t>
  </si>
  <si>
    <t>세               출</t>
  </si>
  <si>
    <t>05 예산(A)</t>
  </si>
  <si>
    <t>증감 (B-A)</t>
  </si>
  <si>
    <t>비율(%)</t>
  </si>
  <si>
    <t>431 어린이야간보호사업</t>
  </si>
  <si>
    <t>431 사랑의저녁도시락사업</t>
  </si>
  <si>
    <t>431 새터민지원사업</t>
  </si>
  <si>
    <t>431 경로당활성화사업</t>
  </si>
  <si>
    <t>431 사랑의집수리사업</t>
  </si>
  <si>
    <t>44 후원금수입</t>
  </si>
  <si>
    <t>12 업무추진비</t>
  </si>
  <si>
    <t>121 기관운영비</t>
  </si>
  <si>
    <t>512 개인차입금</t>
  </si>
  <si>
    <t>122 직책보조비</t>
  </si>
  <si>
    <t>06  전입금</t>
  </si>
  <si>
    <t>123 회의비</t>
  </si>
  <si>
    <t>611 법인전입금</t>
  </si>
  <si>
    <t>13 사회복지관운영비</t>
  </si>
  <si>
    <t>07   이월금</t>
  </si>
  <si>
    <t>711 사회복지관</t>
  </si>
  <si>
    <t>711 장애아동</t>
  </si>
  <si>
    <t>711 이동목욕</t>
  </si>
  <si>
    <t>137 직원연수.교육</t>
  </si>
  <si>
    <t>08  잡수입</t>
  </si>
  <si>
    <t>13 이동목욕운영비</t>
  </si>
  <si>
    <t>조 성 비</t>
  </si>
  <si>
    <t>03  사업비</t>
  </si>
  <si>
    <t>33 사회복지관</t>
  </si>
  <si>
    <t>336 지역사회보호사업</t>
  </si>
  <si>
    <t>339 자활사업</t>
  </si>
  <si>
    <t>33 이동목욕</t>
  </si>
  <si>
    <t>341 이동목욕사업비 계</t>
  </si>
  <si>
    <t>33 기타사업비</t>
  </si>
  <si>
    <t>342 장애인정보화교육</t>
  </si>
  <si>
    <t>351 어르신정서지원프로그램</t>
  </si>
  <si>
    <t>06 부채</t>
  </si>
  <si>
    <t xml:space="preserve">  상환금</t>
  </si>
  <si>
    <t>07  잡지출</t>
  </si>
  <si>
    <t>08  예비비</t>
  </si>
  <si>
    <t>81 예비비</t>
  </si>
  <si>
    <t>811 예비비</t>
  </si>
  <si>
    <t xml:space="preserve">     인건비</t>
  </si>
  <si>
    <t>115 퇴지금 및 퇴직적립금</t>
  </si>
  <si>
    <t>13 운영비</t>
  </si>
  <si>
    <t>02 재산조성비</t>
  </si>
  <si>
    <t>340 사회적서비스</t>
  </si>
  <si>
    <t>341 자원봉사양성관리</t>
  </si>
  <si>
    <t>11 입소비용수입</t>
  </si>
  <si>
    <t>44  후원금수입</t>
  </si>
  <si>
    <t>811 수입이자</t>
  </si>
  <si>
    <t>31 운영비</t>
  </si>
  <si>
    <t>311 생계비</t>
  </si>
  <si>
    <t>335 사업비</t>
  </si>
  <si>
    <t>(1) 세입·세출 총괄</t>
  </si>
  <si>
    <t xml:space="preserve">          </t>
  </si>
  <si>
    <t>(단위:천원)</t>
  </si>
  <si>
    <t>세               입</t>
  </si>
  <si>
    <t>세               출</t>
  </si>
  <si>
    <t>관</t>
  </si>
  <si>
    <t>항</t>
  </si>
  <si>
    <t>목</t>
  </si>
  <si>
    <t>증감 (B-A)</t>
  </si>
  <si>
    <t>액수</t>
  </si>
  <si>
    <t>비율(%)</t>
  </si>
  <si>
    <t>계</t>
  </si>
  <si>
    <t>01  사무비</t>
  </si>
  <si>
    <t>41 경상보조금</t>
  </si>
  <si>
    <t>소계</t>
  </si>
  <si>
    <t>11 인건비</t>
  </si>
  <si>
    <t>111 급여</t>
  </si>
  <si>
    <t>412 종사자수당</t>
  </si>
  <si>
    <t>112 상여금</t>
  </si>
  <si>
    <t>44 후원금수입</t>
  </si>
  <si>
    <t>114 제수당</t>
  </si>
  <si>
    <t>441 후원금수입</t>
  </si>
  <si>
    <t>116 사회보험부담금</t>
  </si>
  <si>
    <t>71 이월금</t>
  </si>
  <si>
    <t>117 기타후생경비</t>
  </si>
  <si>
    <t>08  잡수입</t>
  </si>
  <si>
    <t>131 여비</t>
  </si>
  <si>
    <t>81 잡수입</t>
  </si>
  <si>
    <t>812 수입이자</t>
  </si>
  <si>
    <t>133 공공요금</t>
  </si>
  <si>
    <t>813 기타잡수입</t>
  </si>
  <si>
    <t>134 제세공과금</t>
  </si>
  <si>
    <t>33 사업비</t>
  </si>
  <si>
    <t>71 잡지출</t>
  </si>
  <si>
    <t>711 잡지출</t>
  </si>
  <si>
    <t>113 일용잡금</t>
  </si>
  <si>
    <t>132 수용비 및 수수료</t>
  </si>
  <si>
    <t>21 시설비</t>
  </si>
  <si>
    <t>211 시설비</t>
  </si>
  <si>
    <t>212 자산취득비</t>
  </si>
  <si>
    <t>213 시설장비유지비</t>
  </si>
  <si>
    <t>21 사업수입</t>
  </si>
  <si>
    <t>03 사업비</t>
  </si>
  <si>
    <t>07 잡지출</t>
  </si>
  <si>
    <t>02 사업수입</t>
  </si>
  <si>
    <t>04 보조금</t>
  </si>
  <si>
    <t>07 이월금</t>
  </si>
  <si>
    <t>08 잡수입</t>
  </si>
  <si>
    <t>111 급여</t>
  </si>
  <si>
    <t>112 상여금</t>
  </si>
  <si>
    <t>114 제수당</t>
  </si>
  <si>
    <t>계</t>
  </si>
  <si>
    <t>115 퇴직금 및 퇴직적립금</t>
  </si>
  <si>
    <t>05 예산(A)</t>
  </si>
  <si>
    <t>431 어르신정서지원사업</t>
  </si>
  <si>
    <t>812 이자수입</t>
  </si>
  <si>
    <t>343 경로식당사업비</t>
  </si>
  <si>
    <t>33 장애아동</t>
  </si>
  <si>
    <t>711 전년도이월금</t>
  </si>
  <si>
    <t xml:space="preserve">   수입</t>
  </si>
  <si>
    <t>118 종사자특별수당</t>
  </si>
  <si>
    <t>71 잡지출</t>
  </si>
  <si>
    <t>711 잡지출</t>
  </si>
  <si>
    <t>01 입소자</t>
  </si>
  <si>
    <t xml:space="preserve">   부담금</t>
  </si>
  <si>
    <t>41 보조금수입</t>
  </si>
  <si>
    <t>02 재산</t>
  </si>
  <si>
    <t>조성비</t>
  </si>
  <si>
    <t>118 종사자수당</t>
  </si>
  <si>
    <t>111 입소비용수입</t>
  </si>
  <si>
    <t>135 차량비</t>
  </si>
  <si>
    <t>관</t>
  </si>
  <si>
    <t>항</t>
  </si>
  <si>
    <t>목</t>
  </si>
  <si>
    <t>액수</t>
  </si>
  <si>
    <t>소계</t>
  </si>
  <si>
    <t>213 시설장비유지비</t>
  </si>
  <si>
    <t>계</t>
  </si>
  <si>
    <t>31 운영비</t>
  </si>
  <si>
    <t>319 연료비</t>
  </si>
  <si>
    <t>자원봉사자관리</t>
  </si>
  <si>
    <t>차량유지관리비</t>
  </si>
  <si>
    <t>목욕서비스</t>
  </si>
  <si>
    <t>사업비</t>
  </si>
  <si>
    <t>344 재가노인식사배달사업비</t>
  </si>
  <si>
    <t>345 신노인건강교실사업비</t>
  </si>
  <si>
    <t>346 어린이야간보호사업비</t>
  </si>
  <si>
    <t>347 사랑의저녁도시락사업비</t>
  </si>
  <si>
    <t>348 새터민지원사업비</t>
  </si>
  <si>
    <t>349 경로당활성화사업비</t>
  </si>
  <si>
    <t>350 사랑의집수리사업비</t>
  </si>
  <si>
    <t>61 부채상환금</t>
  </si>
  <si>
    <t>611 원금상환금</t>
  </si>
  <si>
    <t>335 가족복지사업</t>
  </si>
  <si>
    <t>337 지역사회조직사업</t>
  </si>
  <si>
    <t>338 교육문화사업</t>
  </si>
  <si>
    <t>340 장애아동탁아방</t>
  </si>
  <si>
    <t>431 신노인건강교실</t>
  </si>
  <si>
    <t>05 차입금</t>
  </si>
  <si>
    <t>51 차입금</t>
  </si>
  <si>
    <t>61 법인전입금</t>
  </si>
  <si>
    <t>71 이월금</t>
  </si>
  <si>
    <t>81 잡수입</t>
  </si>
  <si>
    <t>813 기타잡수입</t>
  </si>
  <si>
    <t>411 사회복지관 인건비</t>
  </si>
  <si>
    <t>411 종사자특별수당</t>
  </si>
  <si>
    <t>412 이동목욕 운영비</t>
  </si>
  <si>
    <t>411 장애아동 인건비</t>
  </si>
  <si>
    <t>411 이동목욕 인건비</t>
  </si>
  <si>
    <t>411 종사자특별수당</t>
  </si>
  <si>
    <t>412 사회복지관 운영비</t>
  </si>
  <si>
    <t>412 장애아동 운영비</t>
  </si>
  <si>
    <t>412 프로그램운영비</t>
  </si>
  <si>
    <t>431 장애인정보화</t>
  </si>
  <si>
    <t>411 재가복지 인건비</t>
  </si>
  <si>
    <t>412 재가복지 운영비</t>
  </si>
  <si>
    <t>411 인건비보조금</t>
  </si>
  <si>
    <t>335 대상자관리사업</t>
  </si>
  <si>
    <t>336 가사서비스사업</t>
  </si>
  <si>
    <t>337 정서적서비스</t>
  </si>
  <si>
    <t>338 의료서비스사업</t>
  </si>
  <si>
    <t>339 간병서비스사업</t>
  </si>
  <si>
    <t>2005년도 사회복지관 세입.세출 결산서</t>
  </si>
  <si>
    <t>2005년도  재가복지봉사센터 세입.세출 결산서</t>
  </si>
  <si>
    <t>2005년도 둔산실비주간보호센터 세입.세출 결산서</t>
  </si>
  <si>
    <t>05 결산(B)</t>
  </si>
  <si>
    <t>337 지역사회조직</t>
  </si>
  <si>
    <t>2005년  세입 총계</t>
  </si>
  <si>
    <t>2005년 세출 총계</t>
  </si>
  <si>
    <t>132 수용비 및 수수료</t>
  </si>
  <si>
    <t>차기이월금</t>
  </si>
  <si>
    <t>이월금</t>
  </si>
  <si>
    <t>이월금</t>
  </si>
  <si>
    <t>차기이월금</t>
  </si>
  <si>
    <t>이월금</t>
  </si>
  <si>
    <t>세입 총계</t>
  </si>
  <si>
    <t>세출 총계</t>
  </si>
  <si>
    <t>441 장애아동       비지정후원금</t>
  </si>
  <si>
    <t>441 사회복지관   비지정후원금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</si>
</sst>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&quot;△&quot;#,##0"/>
    <numFmt numFmtId="178" formatCode="0.0_);&quot;△&quot;0.0"/>
    <numFmt numFmtId="179" formatCode="#,##0.0_ "/>
    <numFmt numFmtId="180" formatCode="#,##0.0_);&quot;△&quot;#,##0.0"/>
    <numFmt numFmtId="181" formatCode="_-* #,##0.0_-;\-* #,##0.0_-;_-* &quot;-&quot;?_-;_-@_-"/>
  </numFmts>
  <fonts count="10">
    <font>
      <sz val="11"/>
      <name val="돋움"/>
      <family val="0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name val="HY신명조"/>
      <family val="1"/>
    </font>
    <font>
      <sz val="9"/>
      <name val="HY신명조"/>
      <family val="1"/>
    </font>
    <font>
      <sz val="6"/>
      <name val="HY신명조"/>
      <family val="1"/>
    </font>
    <font>
      <sz val="8"/>
      <name val="HY신명조"/>
      <family val="1"/>
    </font>
    <font>
      <b/>
      <sz val="14"/>
      <name val="HY신명조"/>
      <family val="1"/>
    </font>
    <font>
      <b/>
      <sz val="20"/>
      <name val="HY신명조"/>
      <family val="1"/>
    </font>
  </fonts>
  <fills count="3">
    <fill>
      <patternFill/>
    </fill>
    <fill>
      <patternFill patternType="gray125"/>
    </fill>
    <fill>
      <patternFill patternType="lightGray">
        <fgColor indexed="9"/>
        <bgColor indexed="9"/>
      </patternFill>
    </fill>
  </fills>
  <borders count="33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4" fillId="0" borderId="1" xfId="0" applyFont="1" applyBorder="1" applyAlignment="1">
      <alignment/>
    </xf>
    <xf numFmtId="176" fontId="8" fillId="0" borderId="0" xfId="0" applyNumberFormat="1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vertical="center"/>
    </xf>
    <xf numFmtId="177" fontId="5" fillId="0" borderId="2" xfId="17" applyNumberFormat="1" applyFont="1" applyBorder="1" applyAlignment="1">
      <alignment horizontal="right" vertical="center"/>
    </xf>
    <xf numFmtId="178" fontId="5" fillId="0" borderId="2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left" vertical="center" wrapText="1"/>
    </xf>
    <xf numFmtId="176" fontId="5" fillId="0" borderId="2" xfId="0" applyNumberFormat="1" applyFont="1" applyBorder="1" applyAlignment="1">
      <alignment horizontal="right" vertical="center"/>
    </xf>
    <xf numFmtId="178" fontId="5" fillId="0" borderId="4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vertical="center" wrapText="1"/>
    </xf>
    <xf numFmtId="176" fontId="5" fillId="0" borderId="6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vertical="center"/>
    </xf>
    <xf numFmtId="177" fontId="5" fillId="0" borderId="6" xfId="17" applyNumberFormat="1" applyFont="1" applyBorder="1" applyAlignment="1">
      <alignment horizontal="right" vertical="center"/>
    </xf>
    <xf numFmtId="178" fontId="5" fillId="0" borderId="6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left" vertical="center"/>
    </xf>
    <xf numFmtId="178" fontId="5" fillId="0" borderId="7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left" vertical="center"/>
    </xf>
    <xf numFmtId="176" fontId="5" fillId="0" borderId="6" xfId="0" applyNumberFormat="1" applyFont="1" applyBorder="1" applyAlignment="1">
      <alignment horizontal="right" vertical="center"/>
    </xf>
    <xf numFmtId="179" fontId="5" fillId="0" borderId="6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left" vertical="center"/>
    </xf>
    <xf numFmtId="179" fontId="5" fillId="0" borderId="7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 wrapText="1"/>
    </xf>
    <xf numFmtId="176" fontId="5" fillId="0" borderId="5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vertical="center"/>
    </xf>
    <xf numFmtId="176" fontId="7" fillId="0" borderId="2" xfId="0" applyNumberFormat="1" applyFont="1" applyBorder="1" applyAlignment="1">
      <alignment horizontal="left" vertical="center"/>
    </xf>
    <xf numFmtId="179" fontId="5" fillId="0" borderId="2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left" vertical="center"/>
    </xf>
    <xf numFmtId="176" fontId="5" fillId="0" borderId="13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horizontal="right" vertical="center"/>
    </xf>
    <xf numFmtId="179" fontId="5" fillId="0" borderId="13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left" vertical="center"/>
    </xf>
    <xf numFmtId="179" fontId="5" fillId="0" borderId="4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vertical="center" wrapText="1"/>
    </xf>
    <xf numFmtId="176" fontId="5" fillId="0" borderId="5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vertical="center" wrapText="1"/>
    </xf>
    <xf numFmtId="176" fontId="5" fillId="0" borderId="14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 wrapText="1"/>
    </xf>
    <xf numFmtId="176" fontId="5" fillId="0" borderId="8" xfId="0" applyNumberFormat="1" applyFont="1" applyBorder="1" applyAlignment="1">
      <alignment vertical="center"/>
    </xf>
    <xf numFmtId="176" fontId="6" fillId="0" borderId="5" xfId="0" applyNumberFormat="1" applyFont="1" applyBorder="1" applyAlignment="1">
      <alignment vertical="center" wrapText="1"/>
    </xf>
    <xf numFmtId="176" fontId="7" fillId="0" borderId="6" xfId="0" applyNumberFormat="1" applyFont="1" applyBorder="1" applyAlignment="1">
      <alignment vertical="center" wrapText="1"/>
    </xf>
    <xf numFmtId="176" fontId="5" fillId="0" borderId="16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vertical="center" wrapText="1"/>
    </xf>
    <xf numFmtId="177" fontId="5" fillId="0" borderId="2" xfId="17" applyNumberFormat="1" applyFont="1" applyBorder="1" applyAlignment="1">
      <alignment vertical="center"/>
    </xf>
    <xf numFmtId="178" fontId="5" fillId="0" borderId="2" xfId="0" applyNumberFormat="1" applyFont="1" applyBorder="1" applyAlignment="1">
      <alignment vertical="center"/>
    </xf>
    <xf numFmtId="177" fontId="5" fillId="0" borderId="5" xfId="17" applyNumberFormat="1" applyFont="1" applyBorder="1" applyAlignment="1">
      <alignment vertical="center"/>
    </xf>
    <xf numFmtId="178" fontId="5" fillId="0" borderId="5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 wrapText="1"/>
    </xf>
    <xf numFmtId="176" fontId="5" fillId="0" borderId="12" xfId="0" applyNumberFormat="1" applyFont="1" applyBorder="1" applyAlignment="1">
      <alignment vertical="center"/>
    </xf>
    <xf numFmtId="177" fontId="5" fillId="0" borderId="12" xfId="17" applyNumberFormat="1" applyFont="1" applyBorder="1" applyAlignment="1">
      <alignment vertical="center"/>
    </xf>
    <xf numFmtId="178" fontId="5" fillId="0" borderId="12" xfId="0" applyNumberFormat="1" applyFont="1" applyBorder="1" applyAlignment="1">
      <alignment vertical="center"/>
    </xf>
    <xf numFmtId="177" fontId="5" fillId="0" borderId="12" xfId="17" applyNumberFormat="1" applyFont="1" applyBorder="1" applyAlignment="1">
      <alignment horizontal="right" vertical="center"/>
    </xf>
    <xf numFmtId="178" fontId="5" fillId="0" borderId="18" xfId="0" applyNumberFormat="1" applyFont="1" applyBorder="1" applyAlignment="1">
      <alignment horizontal="right" vertical="center"/>
    </xf>
    <xf numFmtId="177" fontId="5" fillId="0" borderId="3" xfId="17" applyNumberFormat="1" applyFont="1" applyBorder="1" applyAlignment="1">
      <alignment vertical="center"/>
    </xf>
    <xf numFmtId="178" fontId="5" fillId="0" borderId="19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vertical="center" wrapText="1"/>
    </xf>
    <xf numFmtId="176" fontId="5" fillId="0" borderId="13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left" vertical="center"/>
    </xf>
    <xf numFmtId="176" fontId="5" fillId="0" borderId="3" xfId="0" applyNumberFormat="1" applyFont="1" applyBorder="1" applyAlignment="1">
      <alignment horizontal="center" vertical="center" wrapText="1"/>
    </xf>
    <xf numFmtId="179" fontId="5" fillId="0" borderId="19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horizontal="left" vertical="center" wrapText="1"/>
    </xf>
    <xf numFmtId="176" fontId="6" fillId="0" borderId="6" xfId="0" applyNumberFormat="1" applyFont="1" applyBorder="1" applyAlignment="1">
      <alignment horizontal="left" vertical="center" wrapText="1"/>
    </xf>
    <xf numFmtId="176" fontId="6" fillId="0" borderId="2" xfId="0" applyNumberFormat="1" applyFont="1" applyBorder="1" applyAlignment="1">
      <alignment horizontal="left" vertical="center" wrapText="1"/>
    </xf>
    <xf numFmtId="176" fontId="7" fillId="0" borderId="6" xfId="0" applyNumberFormat="1" applyFont="1" applyBorder="1" applyAlignment="1">
      <alignment horizontal="left" vertical="center" wrapText="1"/>
    </xf>
    <xf numFmtId="176" fontId="5" fillId="0" borderId="10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9" fontId="5" fillId="0" borderId="21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vertical="center"/>
    </xf>
    <xf numFmtId="176" fontId="5" fillId="0" borderId="1" xfId="0" applyNumberFormat="1" applyFont="1" applyBorder="1" applyAlignment="1">
      <alignment horizontal="left" vertical="center"/>
    </xf>
    <xf numFmtId="177" fontId="5" fillId="0" borderId="2" xfId="0" applyNumberFormat="1" applyFont="1" applyBorder="1" applyAlignment="1">
      <alignment vertical="center"/>
    </xf>
    <xf numFmtId="180" fontId="5" fillId="0" borderId="2" xfId="0" applyNumberFormat="1" applyFont="1" applyBorder="1" applyAlignment="1">
      <alignment vertical="center"/>
    </xf>
    <xf numFmtId="180" fontId="5" fillId="0" borderId="4" xfId="0" applyNumberFormat="1" applyFont="1" applyBorder="1" applyAlignment="1">
      <alignment vertical="center"/>
    </xf>
    <xf numFmtId="179" fontId="5" fillId="0" borderId="6" xfId="0" applyNumberFormat="1" applyFont="1" applyBorder="1" applyAlignment="1">
      <alignment vertical="center"/>
    </xf>
    <xf numFmtId="177" fontId="5" fillId="0" borderId="6" xfId="0" applyNumberFormat="1" applyFont="1" applyBorder="1" applyAlignment="1">
      <alignment vertical="center"/>
    </xf>
    <xf numFmtId="180" fontId="5" fillId="0" borderId="7" xfId="0" applyNumberFormat="1" applyFont="1" applyBorder="1" applyAlignment="1">
      <alignment vertical="center"/>
    </xf>
    <xf numFmtId="180" fontId="5" fillId="0" borderId="6" xfId="0" applyNumberFormat="1" applyFont="1" applyBorder="1" applyAlignment="1">
      <alignment vertical="center"/>
    </xf>
    <xf numFmtId="179" fontId="5" fillId="0" borderId="7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horizontal="left" vertical="center"/>
    </xf>
    <xf numFmtId="176" fontId="5" fillId="0" borderId="9" xfId="0" applyNumberFormat="1" applyFont="1" applyBorder="1" applyAlignment="1">
      <alignment horizontal="left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vertical="center"/>
    </xf>
    <xf numFmtId="177" fontId="5" fillId="0" borderId="5" xfId="0" applyNumberFormat="1" applyFont="1" applyBorder="1" applyAlignment="1">
      <alignment vertical="center"/>
    </xf>
    <xf numFmtId="180" fontId="5" fillId="0" borderId="22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5" fillId="0" borderId="6" xfId="0" applyFont="1" applyBorder="1" applyAlignment="1">
      <alignment/>
    </xf>
    <xf numFmtId="179" fontId="5" fillId="0" borderId="2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left" vertical="center"/>
    </xf>
    <xf numFmtId="179" fontId="5" fillId="0" borderId="21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horizontal="right" vertical="center"/>
    </xf>
    <xf numFmtId="180" fontId="5" fillId="0" borderId="4" xfId="0" applyNumberFormat="1" applyFont="1" applyBorder="1" applyAlignment="1">
      <alignment horizontal="right" vertical="center"/>
    </xf>
    <xf numFmtId="176" fontId="7" fillId="0" borderId="5" xfId="0" applyNumberFormat="1" applyFont="1" applyBorder="1" applyAlignment="1">
      <alignment vertical="center"/>
    </xf>
    <xf numFmtId="177" fontId="5" fillId="0" borderId="6" xfId="0" applyNumberFormat="1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vertical="center"/>
    </xf>
    <xf numFmtId="179" fontId="5" fillId="0" borderId="13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horizontal="right" vertical="center"/>
    </xf>
    <xf numFmtId="180" fontId="5" fillId="0" borderId="21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horizontal="left" vertical="center"/>
    </xf>
    <xf numFmtId="176" fontId="6" fillId="0" borderId="5" xfId="0" applyNumberFormat="1" applyFont="1" applyBorder="1" applyAlignment="1">
      <alignment horizontal="left" vertical="center"/>
    </xf>
    <xf numFmtId="180" fontId="5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" xfId="0" applyFont="1" applyBorder="1" applyAlignment="1">
      <alignment/>
    </xf>
    <xf numFmtId="179" fontId="5" fillId="0" borderId="3" xfId="0" applyNumberFormat="1" applyFont="1" applyBorder="1" applyAlignment="1">
      <alignment vertical="center"/>
    </xf>
    <xf numFmtId="176" fontId="7" fillId="0" borderId="6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horizontal="left" vertical="center"/>
    </xf>
    <xf numFmtId="176" fontId="7" fillId="0" borderId="6" xfId="0" applyNumberFormat="1" applyFont="1" applyBorder="1" applyAlignment="1">
      <alignment horizontal="left" vertical="center"/>
    </xf>
    <xf numFmtId="177" fontId="5" fillId="0" borderId="5" xfId="17" applyNumberFormat="1" applyFont="1" applyBorder="1" applyAlignment="1">
      <alignment horizontal="right" vertical="center"/>
    </xf>
    <xf numFmtId="180" fontId="5" fillId="0" borderId="2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left" vertical="center"/>
    </xf>
    <xf numFmtId="176" fontId="5" fillId="0" borderId="2" xfId="0" applyNumberFormat="1" applyFont="1" applyBorder="1" applyAlignment="1">
      <alignment vertical="center" wrapText="1"/>
    </xf>
    <xf numFmtId="176" fontId="5" fillId="0" borderId="12" xfId="0" applyNumberFormat="1" applyFont="1" applyBorder="1" applyAlignment="1">
      <alignment horizontal="right" vertical="center"/>
    </xf>
    <xf numFmtId="179" fontId="5" fillId="0" borderId="18" xfId="0" applyNumberFormat="1" applyFont="1" applyBorder="1" applyAlignment="1">
      <alignment vertical="center"/>
    </xf>
    <xf numFmtId="176" fontId="5" fillId="2" borderId="13" xfId="0" applyNumberFormat="1" applyFont="1" applyFill="1" applyBorder="1" applyAlignment="1">
      <alignment horizontal="center" vertical="center"/>
    </xf>
    <xf numFmtId="176" fontId="5" fillId="2" borderId="21" xfId="0" applyNumberFormat="1" applyFont="1" applyFill="1" applyBorder="1" applyAlignment="1">
      <alignment horizontal="center" vertical="center"/>
    </xf>
    <xf numFmtId="176" fontId="5" fillId="2" borderId="24" xfId="0" applyNumberFormat="1" applyFont="1" applyFill="1" applyBorder="1" applyAlignment="1">
      <alignment horizontal="center" vertical="center"/>
    </xf>
    <xf numFmtId="177" fontId="5" fillId="0" borderId="24" xfId="17" applyNumberFormat="1" applyFont="1" applyBorder="1" applyAlignment="1">
      <alignment horizontal="right" vertical="center"/>
    </xf>
    <xf numFmtId="178" fontId="5" fillId="0" borderId="24" xfId="0" applyNumberFormat="1" applyFont="1" applyBorder="1" applyAlignment="1">
      <alignment horizontal="right" vertical="center"/>
    </xf>
    <xf numFmtId="178" fontId="5" fillId="0" borderId="25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left" vertical="center"/>
    </xf>
    <xf numFmtId="178" fontId="5" fillId="0" borderId="21" xfId="0" applyNumberFormat="1" applyFont="1" applyBorder="1" applyAlignment="1">
      <alignment horizontal="right" vertical="center"/>
    </xf>
    <xf numFmtId="176" fontId="5" fillId="0" borderId="24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80" fontId="5" fillId="0" borderId="24" xfId="0" applyNumberFormat="1" applyFont="1" applyBorder="1" applyAlignment="1">
      <alignment vertical="center"/>
    </xf>
    <xf numFmtId="180" fontId="5" fillId="0" borderId="25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horizontal="right" vertical="center"/>
    </xf>
    <xf numFmtId="180" fontId="5" fillId="0" borderId="24" xfId="0" applyNumberFormat="1" applyFont="1" applyBorder="1" applyAlignment="1">
      <alignment horizontal="right" vertical="center"/>
    </xf>
    <xf numFmtId="180" fontId="5" fillId="0" borderId="25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8" fillId="0" borderId="26" xfId="0" applyNumberFormat="1" applyFont="1" applyBorder="1" applyAlignment="1">
      <alignment horizontal="right" vertical="center"/>
    </xf>
    <xf numFmtId="0" fontId="0" fillId="0" borderId="26" xfId="0" applyBorder="1" applyAlignment="1">
      <alignment horizontal="right"/>
    </xf>
    <xf numFmtId="176" fontId="5" fillId="2" borderId="27" xfId="0" applyNumberFormat="1" applyFont="1" applyFill="1" applyBorder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6" fontId="5" fillId="0" borderId="28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/>
    </xf>
    <xf numFmtId="176" fontId="5" fillId="2" borderId="23" xfId="0" applyNumberFormat="1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center" vertical="center"/>
    </xf>
    <xf numFmtId="176" fontId="5" fillId="2" borderId="13" xfId="0" applyNumberFormat="1" applyFont="1" applyFill="1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176" fontId="5" fillId="2" borderId="29" xfId="0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76" fontId="5" fillId="2" borderId="10" xfId="0" applyNumberFormat="1" applyFont="1" applyFill="1" applyBorder="1" applyAlignment="1">
      <alignment horizontal="center" vertical="center"/>
    </xf>
    <xf numFmtId="176" fontId="5" fillId="2" borderId="32" xfId="0" applyNumberFormat="1" applyFont="1" applyFill="1" applyBorder="1" applyAlignment="1">
      <alignment horizontal="center" vertical="center"/>
    </xf>
    <xf numFmtId="176" fontId="5" fillId="0" borderId="29" xfId="0" applyNumberFormat="1" applyFont="1" applyFill="1" applyBorder="1" applyAlignment="1">
      <alignment horizontal="center" vertical="center"/>
    </xf>
    <xf numFmtId="176" fontId="5" fillId="0" borderId="30" xfId="0" applyNumberFormat="1" applyFont="1" applyFill="1" applyBorder="1" applyAlignment="1">
      <alignment horizontal="center" vertical="center"/>
    </xf>
    <xf numFmtId="176" fontId="5" fillId="0" borderId="3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2" borderId="30" xfId="0" applyNumberFormat="1" applyFont="1" applyFill="1" applyBorder="1" applyAlignment="1">
      <alignment horizontal="center" vertical="center"/>
    </xf>
    <xf numFmtId="176" fontId="5" fillId="2" borderId="31" xfId="0" applyNumberFormat="1" applyFont="1" applyFill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31" xfId="0" applyNumberFormat="1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left" vertical="center"/>
    </xf>
    <xf numFmtId="176" fontId="5" fillId="0" borderId="13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workbookViewId="0" topLeftCell="C4">
      <selection activeCell="E23" sqref="E23"/>
    </sheetView>
  </sheetViews>
  <sheetFormatPr defaultColWidth="8.88671875" defaultRowHeight="13.5"/>
  <cols>
    <col min="1" max="1" width="9.88671875" style="0" customWidth="1"/>
    <col min="2" max="2" width="9.77734375" style="0" customWidth="1"/>
    <col min="3" max="3" width="11.21484375" style="0" customWidth="1"/>
    <col min="4" max="4" width="7.88671875" style="0" customWidth="1"/>
    <col min="5" max="5" width="7.5546875" style="0" customWidth="1"/>
    <col min="6" max="6" width="7.88671875" style="0" customWidth="1"/>
    <col min="7" max="7" width="6.77734375" style="0" customWidth="1"/>
    <col min="8" max="8" width="7.88671875" style="0" customWidth="1"/>
    <col min="9" max="9" width="10.3359375" style="0" customWidth="1"/>
    <col min="10" max="10" width="14.77734375" style="0" customWidth="1"/>
    <col min="11" max="11" width="8.4453125" style="0" customWidth="1"/>
    <col min="12" max="12" width="7.6640625" style="0" customWidth="1"/>
    <col min="13" max="13" width="6.88671875" style="0" customWidth="1"/>
    <col min="14" max="14" width="6.3359375" style="0" customWidth="1"/>
  </cols>
  <sheetData>
    <row r="1" spans="1:14" ht="36" customHeight="1">
      <c r="A1" s="153" t="s">
        <v>210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21.75" customHeight="1" thickBot="1">
      <c r="A2" s="2" t="s">
        <v>88</v>
      </c>
      <c r="B2" s="2"/>
      <c r="C2" s="2"/>
      <c r="D2" s="2"/>
      <c r="E2" s="2" t="s">
        <v>89</v>
      </c>
      <c r="F2" s="2"/>
      <c r="G2" s="2"/>
      <c r="H2" s="2"/>
      <c r="I2" s="2"/>
      <c r="J2" s="2"/>
      <c r="K2" s="2"/>
      <c r="L2" s="150" t="s">
        <v>14</v>
      </c>
      <c r="M2" s="151"/>
      <c r="N2" s="151"/>
    </row>
    <row r="3" spans="1:14" ht="21" customHeight="1">
      <c r="A3" s="154" t="s">
        <v>91</v>
      </c>
      <c r="B3" s="155"/>
      <c r="C3" s="155"/>
      <c r="D3" s="155"/>
      <c r="E3" s="155"/>
      <c r="F3" s="155"/>
      <c r="G3" s="155"/>
      <c r="H3" s="155" t="s">
        <v>92</v>
      </c>
      <c r="I3" s="155"/>
      <c r="J3" s="155"/>
      <c r="K3" s="155"/>
      <c r="L3" s="155"/>
      <c r="M3" s="155"/>
      <c r="N3" s="156"/>
    </row>
    <row r="4" spans="1:14" ht="13.5">
      <c r="A4" s="157" t="s">
        <v>93</v>
      </c>
      <c r="B4" s="159" t="s">
        <v>94</v>
      </c>
      <c r="C4" s="159" t="s">
        <v>95</v>
      </c>
      <c r="D4" s="159" t="s">
        <v>141</v>
      </c>
      <c r="E4" s="159" t="s">
        <v>213</v>
      </c>
      <c r="F4" s="159" t="s">
        <v>96</v>
      </c>
      <c r="G4" s="159"/>
      <c r="H4" s="159" t="s">
        <v>93</v>
      </c>
      <c r="I4" s="159" t="s">
        <v>94</v>
      </c>
      <c r="J4" s="159" t="s">
        <v>95</v>
      </c>
      <c r="K4" s="159" t="s">
        <v>141</v>
      </c>
      <c r="L4" s="159" t="s">
        <v>213</v>
      </c>
      <c r="M4" s="159" t="s">
        <v>96</v>
      </c>
      <c r="N4" s="161"/>
    </row>
    <row r="5" spans="1:14" ht="14.25" thickBot="1">
      <c r="A5" s="158"/>
      <c r="B5" s="160"/>
      <c r="C5" s="160"/>
      <c r="D5" s="160"/>
      <c r="E5" s="160"/>
      <c r="F5" s="132" t="s">
        <v>97</v>
      </c>
      <c r="G5" s="132" t="s">
        <v>98</v>
      </c>
      <c r="H5" s="160"/>
      <c r="I5" s="160"/>
      <c r="J5" s="160"/>
      <c r="K5" s="160"/>
      <c r="L5" s="160"/>
      <c r="M5" s="132" t="s">
        <v>97</v>
      </c>
      <c r="N5" s="133" t="s">
        <v>98</v>
      </c>
    </row>
    <row r="6" spans="1:14" ht="22.5" customHeight="1">
      <c r="A6" s="166" t="s">
        <v>215</v>
      </c>
      <c r="B6" s="167"/>
      <c r="C6" s="168"/>
      <c r="D6" s="134">
        <v>628755</v>
      </c>
      <c r="E6" s="134">
        <v>627632</v>
      </c>
      <c r="F6" s="135">
        <f aca="true" t="shared" si="0" ref="F6:F15">E6-D6</f>
        <v>-1123</v>
      </c>
      <c r="G6" s="136">
        <f>F6*100/D6</f>
        <v>-0.1786069295671605</v>
      </c>
      <c r="H6" s="152" t="s">
        <v>216</v>
      </c>
      <c r="I6" s="175"/>
      <c r="J6" s="176"/>
      <c r="K6" s="134">
        <v>628755</v>
      </c>
      <c r="L6" s="134">
        <v>627632</v>
      </c>
      <c r="M6" s="135">
        <f aca="true" t="shared" si="1" ref="M6:M15">L6-K6</f>
        <v>-1123</v>
      </c>
      <c r="N6" s="137">
        <f aca="true" t="shared" si="2" ref="N6:N20">M6*100/K6</f>
        <v>-0.1786069295671605</v>
      </c>
    </row>
    <row r="7" spans="1:14" ht="19.5" customHeight="1">
      <c r="A7" s="162" t="s">
        <v>223</v>
      </c>
      <c r="B7" s="163"/>
      <c r="C7" s="163"/>
      <c r="D7" s="21">
        <f>D8+D14+D41+D43+D45+D50</f>
        <v>470053</v>
      </c>
      <c r="E7" s="21">
        <f>E8+E14+E41+E43+E45+E50</f>
        <v>470225</v>
      </c>
      <c r="F7" s="15">
        <f t="shared" si="0"/>
        <v>172</v>
      </c>
      <c r="G7" s="16">
        <f>F7*100/D7</f>
        <v>0.03659161839196857</v>
      </c>
      <c r="H7" s="164" t="s">
        <v>224</v>
      </c>
      <c r="I7" s="164"/>
      <c r="J7" s="164"/>
      <c r="K7" s="21">
        <f>K8+K51+K59+K84+K86+K88</f>
        <v>470053</v>
      </c>
      <c r="L7" s="21">
        <f>L8+L51+L59+L84+L86+L88+L90</f>
        <v>470225</v>
      </c>
      <c r="M7" s="15">
        <f t="shared" si="1"/>
        <v>172</v>
      </c>
      <c r="N7" s="19">
        <f t="shared" si="2"/>
        <v>0.03659161839196857</v>
      </c>
    </row>
    <row r="8" spans="1:14" ht="18.75" customHeight="1">
      <c r="A8" s="3" t="s">
        <v>132</v>
      </c>
      <c r="B8" s="165" t="s">
        <v>99</v>
      </c>
      <c r="C8" s="165"/>
      <c r="D8" s="5">
        <f>SUM(D10:D13)</f>
        <v>10910</v>
      </c>
      <c r="E8" s="5">
        <f>SUM(E10:E13)</f>
        <v>10786</v>
      </c>
      <c r="F8" s="6">
        <f t="shared" si="0"/>
        <v>-124</v>
      </c>
      <c r="G8" s="7">
        <f>F8*100/D8</f>
        <v>-1.1365719523373052</v>
      </c>
      <c r="H8" s="8" t="s">
        <v>100</v>
      </c>
      <c r="I8" s="165" t="s">
        <v>99</v>
      </c>
      <c r="J8" s="165"/>
      <c r="K8" s="9">
        <f>K9+K17+K25+K37+K41+K47</f>
        <v>289254</v>
      </c>
      <c r="L8" s="9">
        <f>L9+L17+L25+L37+L41+L47</f>
        <v>288921</v>
      </c>
      <c r="M8" s="6">
        <f t="shared" si="1"/>
        <v>-333</v>
      </c>
      <c r="N8" s="10">
        <f t="shared" si="2"/>
        <v>-0.11512373208322098</v>
      </c>
    </row>
    <row r="9" spans="1:14" ht="17.25" customHeight="1">
      <c r="A9" s="11"/>
      <c r="B9" s="12" t="s">
        <v>129</v>
      </c>
      <c r="C9" s="13" t="s">
        <v>102</v>
      </c>
      <c r="D9" s="14">
        <f>SUM(D10:D13)</f>
        <v>10910</v>
      </c>
      <c r="E9" s="14">
        <f>SUM(E10:E13)</f>
        <v>10786</v>
      </c>
      <c r="F9" s="15">
        <f t="shared" si="0"/>
        <v>-124</v>
      </c>
      <c r="G9" s="16">
        <f>F9*100/D9</f>
        <v>-1.1365719523373052</v>
      </c>
      <c r="H9" s="17"/>
      <c r="I9" s="18" t="s">
        <v>15</v>
      </c>
      <c r="J9" s="13" t="s">
        <v>102</v>
      </c>
      <c r="K9" s="14">
        <f>SUM(K10:K16)</f>
        <v>187387</v>
      </c>
      <c r="L9" s="14">
        <f>SUM(L10:L16)</f>
        <v>187425</v>
      </c>
      <c r="M9" s="15">
        <f t="shared" si="1"/>
        <v>38</v>
      </c>
      <c r="N9" s="19">
        <f t="shared" si="2"/>
        <v>0.020278888076547465</v>
      </c>
    </row>
    <row r="10" spans="1:14" ht="17.25" customHeight="1">
      <c r="A10" s="11"/>
      <c r="B10" s="17"/>
      <c r="C10" s="20" t="s">
        <v>16</v>
      </c>
      <c r="D10" s="14">
        <v>450</v>
      </c>
      <c r="E10" s="14">
        <v>450</v>
      </c>
      <c r="F10" s="21">
        <f t="shared" si="0"/>
        <v>0</v>
      </c>
      <c r="G10" s="22">
        <v>0</v>
      </c>
      <c r="H10" s="17"/>
      <c r="I10" s="23" t="s">
        <v>76</v>
      </c>
      <c r="J10" s="14" t="s">
        <v>136</v>
      </c>
      <c r="K10" s="14">
        <v>70982</v>
      </c>
      <c r="L10" s="14">
        <v>70982</v>
      </c>
      <c r="M10" s="21">
        <f t="shared" si="1"/>
        <v>0</v>
      </c>
      <c r="N10" s="24">
        <f t="shared" si="2"/>
        <v>0</v>
      </c>
    </row>
    <row r="11" spans="1:14" ht="17.25" customHeight="1">
      <c r="A11" s="11"/>
      <c r="B11" s="17"/>
      <c r="C11" s="124" t="s">
        <v>214</v>
      </c>
      <c r="D11" s="14">
        <v>1500</v>
      </c>
      <c r="E11" s="14">
        <v>1398</v>
      </c>
      <c r="F11" s="15">
        <f t="shared" si="0"/>
        <v>-102</v>
      </c>
      <c r="G11" s="22">
        <v>0</v>
      </c>
      <c r="H11" s="17"/>
      <c r="I11" s="17"/>
      <c r="J11" s="14" t="s">
        <v>137</v>
      </c>
      <c r="K11" s="14">
        <v>33066</v>
      </c>
      <c r="L11" s="14">
        <v>33066</v>
      </c>
      <c r="M11" s="21">
        <f t="shared" si="1"/>
        <v>0</v>
      </c>
      <c r="N11" s="24">
        <f t="shared" si="2"/>
        <v>0</v>
      </c>
    </row>
    <row r="12" spans="1:14" ht="17.25" customHeight="1">
      <c r="A12" s="11"/>
      <c r="B12" s="17"/>
      <c r="C12" s="20" t="s">
        <v>17</v>
      </c>
      <c r="D12" s="14">
        <v>1680</v>
      </c>
      <c r="E12" s="14">
        <v>1625</v>
      </c>
      <c r="F12" s="15">
        <f t="shared" si="0"/>
        <v>-55</v>
      </c>
      <c r="G12" s="16">
        <f>F12*100/D12</f>
        <v>-3.2738095238095237</v>
      </c>
      <c r="H12" s="17"/>
      <c r="I12" s="17"/>
      <c r="J12" s="14" t="s">
        <v>138</v>
      </c>
      <c r="K12" s="14">
        <v>36062</v>
      </c>
      <c r="L12" s="14">
        <v>36062</v>
      </c>
      <c r="M12" s="21">
        <f t="shared" si="1"/>
        <v>0</v>
      </c>
      <c r="N12" s="24">
        <f t="shared" si="2"/>
        <v>0</v>
      </c>
    </row>
    <row r="13" spans="1:14" ht="17.25" customHeight="1">
      <c r="A13" s="25"/>
      <c r="B13" s="4"/>
      <c r="C13" s="20" t="s">
        <v>18</v>
      </c>
      <c r="D13" s="14">
        <v>7280</v>
      </c>
      <c r="E13" s="14">
        <v>7313</v>
      </c>
      <c r="F13" s="15">
        <f t="shared" si="0"/>
        <v>33</v>
      </c>
      <c r="G13" s="16">
        <f>F13*100/D13</f>
        <v>0.4532967032967033</v>
      </c>
      <c r="H13" s="17"/>
      <c r="I13" s="17"/>
      <c r="J13" s="26" t="s">
        <v>19</v>
      </c>
      <c r="K13" s="14">
        <v>19380</v>
      </c>
      <c r="L13" s="14">
        <v>19380</v>
      </c>
      <c r="M13" s="15">
        <f t="shared" si="1"/>
        <v>0</v>
      </c>
      <c r="N13" s="19">
        <f t="shared" si="2"/>
        <v>0</v>
      </c>
    </row>
    <row r="14" spans="1:14" ht="18.75" customHeight="1">
      <c r="A14" s="27" t="s">
        <v>20</v>
      </c>
      <c r="B14" s="13" t="s">
        <v>165</v>
      </c>
      <c r="C14" s="13"/>
      <c r="D14" s="14">
        <f>D15+D24+D38</f>
        <v>418274</v>
      </c>
      <c r="E14" s="14">
        <f>E15+E24+E38</f>
        <v>418566</v>
      </c>
      <c r="F14" s="15">
        <f aca="true" t="shared" si="3" ref="F14:F19">E14-D14</f>
        <v>292</v>
      </c>
      <c r="G14" s="16">
        <f>F14*100/D14</f>
        <v>0.06981069825042914</v>
      </c>
      <c r="H14" s="17"/>
      <c r="I14" s="17"/>
      <c r="J14" s="28" t="s">
        <v>21</v>
      </c>
      <c r="K14" s="14">
        <v>11357</v>
      </c>
      <c r="L14" s="14">
        <v>11357</v>
      </c>
      <c r="M14" s="21">
        <f t="shared" si="1"/>
        <v>0</v>
      </c>
      <c r="N14" s="24">
        <f t="shared" si="2"/>
        <v>0</v>
      </c>
    </row>
    <row r="15" spans="1:14" ht="17.25" customHeight="1">
      <c r="A15" s="11"/>
      <c r="B15" s="29" t="s">
        <v>22</v>
      </c>
      <c r="C15" s="13" t="s">
        <v>163</v>
      </c>
      <c r="D15" s="14">
        <f>SUM(D16:D23)</f>
        <v>261052</v>
      </c>
      <c r="E15" s="14">
        <f>SUM(E16:E23)</f>
        <v>260752</v>
      </c>
      <c r="F15" s="15">
        <f t="shared" si="0"/>
        <v>-300</v>
      </c>
      <c r="G15" s="16">
        <f>F15*100/D15</f>
        <v>-0.11491963287007953</v>
      </c>
      <c r="H15" s="17"/>
      <c r="I15" s="17"/>
      <c r="J15" s="28" t="s">
        <v>23</v>
      </c>
      <c r="K15" s="14">
        <v>8440</v>
      </c>
      <c r="L15" s="14">
        <v>8547</v>
      </c>
      <c r="M15" s="21">
        <f t="shared" si="1"/>
        <v>107</v>
      </c>
      <c r="N15" s="24">
        <f t="shared" si="2"/>
        <v>1.2677725118483412</v>
      </c>
    </row>
    <row r="16" spans="1:14" ht="17.25" customHeight="1">
      <c r="A16" s="11"/>
      <c r="B16" s="17"/>
      <c r="C16" s="40" t="s">
        <v>192</v>
      </c>
      <c r="D16" s="14">
        <v>0</v>
      </c>
      <c r="E16" s="14">
        <v>0</v>
      </c>
      <c r="F16" s="21">
        <f t="shared" si="3"/>
        <v>0</v>
      </c>
      <c r="G16" s="22">
        <v>0</v>
      </c>
      <c r="H16" s="17"/>
      <c r="I16" s="4"/>
      <c r="J16" s="28" t="s">
        <v>24</v>
      </c>
      <c r="K16" s="14">
        <v>8100</v>
      </c>
      <c r="L16" s="14">
        <v>8031</v>
      </c>
      <c r="M16" s="15">
        <f aca="true" t="shared" si="4" ref="M16:M28">L16-K16</f>
        <v>-69</v>
      </c>
      <c r="N16" s="19">
        <f t="shared" si="2"/>
        <v>-0.8518518518518519</v>
      </c>
    </row>
    <row r="17" spans="1:14" ht="17.25" customHeight="1">
      <c r="A17" s="11"/>
      <c r="B17" s="17"/>
      <c r="C17" s="40" t="s">
        <v>195</v>
      </c>
      <c r="D17" s="14">
        <v>0</v>
      </c>
      <c r="E17" s="14">
        <v>0</v>
      </c>
      <c r="F17" s="21">
        <f t="shared" si="3"/>
        <v>0</v>
      </c>
      <c r="G17" s="22">
        <v>0</v>
      </c>
      <c r="H17" s="17"/>
      <c r="I17" s="18" t="s">
        <v>25</v>
      </c>
      <c r="J17" s="13" t="s">
        <v>163</v>
      </c>
      <c r="K17" s="14">
        <f>SUM(K18:K24)</f>
        <v>33606</v>
      </c>
      <c r="L17" s="14">
        <f>SUM(L18:L24)</f>
        <v>33640</v>
      </c>
      <c r="M17" s="15">
        <f t="shared" si="4"/>
        <v>34</v>
      </c>
      <c r="N17" s="19">
        <f t="shared" si="2"/>
        <v>0.10117240968874605</v>
      </c>
    </row>
    <row r="18" spans="1:14" ht="17.25" customHeight="1">
      <c r="A18" s="11"/>
      <c r="B18" s="17"/>
      <c r="C18" s="40" t="s">
        <v>196</v>
      </c>
      <c r="D18" s="14">
        <v>0</v>
      </c>
      <c r="E18" s="14">
        <v>0</v>
      </c>
      <c r="F18" s="21">
        <f t="shared" si="3"/>
        <v>0</v>
      </c>
      <c r="G18" s="22">
        <v>0</v>
      </c>
      <c r="H18" s="17"/>
      <c r="I18" s="23" t="s">
        <v>76</v>
      </c>
      <c r="J18" s="14" t="s">
        <v>26</v>
      </c>
      <c r="K18" s="14">
        <v>14998</v>
      </c>
      <c r="L18" s="14">
        <v>14998</v>
      </c>
      <c r="M18" s="15">
        <f t="shared" si="4"/>
        <v>0</v>
      </c>
      <c r="N18" s="19">
        <f t="shared" si="2"/>
        <v>0</v>
      </c>
    </row>
    <row r="19" spans="1:14" ht="17.25" customHeight="1">
      <c r="A19" s="11"/>
      <c r="B19" s="17"/>
      <c r="C19" s="40" t="s">
        <v>197</v>
      </c>
      <c r="D19" s="14">
        <v>10800</v>
      </c>
      <c r="E19" s="14">
        <v>10500</v>
      </c>
      <c r="F19" s="15">
        <f t="shared" si="3"/>
        <v>-300</v>
      </c>
      <c r="G19" s="16">
        <f>F19*100/D19</f>
        <v>-2.7777777777777777</v>
      </c>
      <c r="H19" s="17"/>
      <c r="I19" s="17"/>
      <c r="J19" s="14" t="s">
        <v>27</v>
      </c>
      <c r="K19" s="14">
        <v>3196</v>
      </c>
      <c r="L19" s="14">
        <v>3196</v>
      </c>
      <c r="M19" s="21">
        <f t="shared" si="4"/>
        <v>0</v>
      </c>
      <c r="N19" s="24">
        <f t="shared" si="2"/>
        <v>0</v>
      </c>
    </row>
    <row r="20" spans="1:14" ht="17.25" customHeight="1">
      <c r="A20" s="11"/>
      <c r="B20" s="17"/>
      <c r="C20" s="40" t="s">
        <v>198</v>
      </c>
      <c r="D20" s="14">
        <v>165252</v>
      </c>
      <c r="E20" s="14">
        <v>165252</v>
      </c>
      <c r="F20" s="15">
        <f aca="true" t="shared" si="5" ref="F20:F28">E20-D20</f>
        <v>0</v>
      </c>
      <c r="G20" s="16">
        <f aca="true" t="shared" si="6" ref="G20:G26">F20*100/D20</f>
        <v>0</v>
      </c>
      <c r="H20" s="17"/>
      <c r="I20" s="17"/>
      <c r="J20" s="14" t="s">
        <v>28</v>
      </c>
      <c r="K20" s="14">
        <v>2611</v>
      </c>
      <c r="L20" s="14">
        <v>2611</v>
      </c>
      <c r="M20" s="21">
        <f t="shared" si="4"/>
        <v>0</v>
      </c>
      <c r="N20" s="24">
        <f t="shared" si="2"/>
        <v>0</v>
      </c>
    </row>
    <row r="21" spans="1:14" ht="17.25" customHeight="1">
      <c r="A21" s="11"/>
      <c r="B21" s="17"/>
      <c r="C21" s="113" t="s">
        <v>199</v>
      </c>
      <c r="D21" s="14">
        <v>20000</v>
      </c>
      <c r="E21" s="14">
        <v>20000</v>
      </c>
      <c r="F21" s="15">
        <f t="shared" si="5"/>
        <v>0</v>
      </c>
      <c r="G21" s="16">
        <f t="shared" si="6"/>
        <v>0</v>
      </c>
      <c r="H21" s="17"/>
      <c r="I21" s="17"/>
      <c r="J21" s="26" t="s">
        <v>19</v>
      </c>
      <c r="K21" s="14">
        <v>8855</v>
      </c>
      <c r="L21" s="14">
        <v>8855</v>
      </c>
      <c r="M21" s="15">
        <f t="shared" si="4"/>
        <v>0</v>
      </c>
      <c r="N21" s="19">
        <f aca="true" t="shared" si="7" ref="N21:N27">M21*100/K21</f>
        <v>0</v>
      </c>
    </row>
    <row r="22" spans="1:14" ht="17.25" customHeight="1">
      <c r="A22" s="11"/>
      <c r="B22" s="17"/>
      <c r="C22" s="113" t="s">
        <v>194</v>
      </c>
      <c r="D22" s="14">
        <v>30000</v>
      </c>
      <c r="E22" s="14">
        <v>30000</v>
      </c>
      <c r="F22" s="15">
        <f t="shared" si="5"/>
        <v>0</v>
      </c>
      <c r="G22" s="16">
        <f t="shared" si="6"/>
        <v>0</v>
      </c>
      <c r="H22" s="17"/>
      <c r="I22" s="17"/>
      <c r="J22" s="28" t="s">
        <v>21</v>
      </c>
      <c r="K22" s="14">
        <v>1786</v>
      </c>
      <c r="L22" s="14">
        <v>1820</v>
      </c>
      <c r="M22" s="15">
        <f t="shared" si="4"/>
        <v>34</v>
      </c>
      <c r="N22" s="19">
        <f t="shared" si="7"/>
        <v>1.9036954087346025</v>
      </c>
    </row>
    <row r="23" spans="1:14" ht="16.5" customHeight="1">
      <c r="A23" s="11"/>
      <c r="B23" s="4"/>
      <c r="C23" s="113" t="s">
        <v>200</v>
      </c>
      <c r="D23" s="14">
        <v>35000</v>
      </c>
      <c r="E23" s="14">
        <v>35000</v>
      </c>
      <c r="F23" s="21">
        <f t="shared" si="5"/>
        <v>0</v>
      </c>
      <c r="G23" s="22">
        <f t="shared" si="6"/>
        <v>0</v>
      </c>
      <c r="H23" s="17"/>
      <c r="I23" s="17"/>
      <c r="J23" s="28" t="s">
        <v>23</v>
      </c>
      <c r="K23" s="14">
        <v>960</v>
      </c>
      <c r="L23" s="14">
        <v>960</v>
      </c>
      <c r="M23" s="21">
        <f t="shared" si="4"/>
        <v>0</v>
      </c>
      <c r="N23" s="24">
        <f t="shared" si="7"/>
        <v>0</v>
      </c>
    </row>
    <row r="24" spans="1:14" ht="17.25" customHeight="1">
      <c r="A24" s="11"/>
      <c r="B24" s="18" t="s">
        <v>29</v>
      </c>
      <c r="C24" s="30" t="s">
        <v>163</v>
      </c>
      <c r="D24" s="14">
        <f>SUM(D25:D37)</f>
        <v>109222</v>
      </c>
      <c r="E24" s="14">
        <f>SUM(E25:E37)</f>
        <v>108564</v>
      </c>
      <c r="F24" s="15">
        <f t="shared" si="5"/>
        <v>-658</v>
      </c>
      <c r="G24" s="16">
        <f t="shared" si="6"/>
        <v>-0.6024427313178664</v>
      </c>
      <c r="H24" s="17"/>
      <c r="I24" s="17"/>
      <c r="J24" s="28" t="s">
        <v>24</v>
      </c>
      <c r="K24" s="14">
        <v>1200</v>
      </c>
      <c r="L24" s="14">
        <v>1200</v>
      </c>
      <c r="M24" s="21">
        <f t="shared" si="4"/>
        <v>0</v>
      </c>
      <c r="N24" s="24">
        <f t="shared" si="7"/>
        <v>0</v>
      </c>
    </row>
    <row r="25" spans="1:14" ht="17.25" customHeight="1">
      <c r="A25" s="11"/>
      <c r="B25" s="23" t="s">
        <v>30</v>
      </c>
      <c r="C25" s="113" t="s">
        <v>201</v>
      </c>
      <c r="D25" s="14">
        <v>25000</v>
      </c>
      <c r="E25" s="14">
        <v>25000</v>
      </c>
      <c r="F25" s="21">
        <f t="shared" si="5"/>
        <v>0</v>
      </c>
      <c r="G25" s="22">
        <f t="shared" si="6"/>
        <v>0</v>
      </c>
      <c r="H25" s="17"/>
      <c r="I25" s="18" t="s">
        <v>33</v>
      </c>
      <c r="J25" s="13" t="s">
        <v>163</v>
      </c>
      <c r="K25" s="14">
        <f>SUM(K26:K36)</f>
        <v>27824</v>
      </c>
      <c r="L25" s="14">
        <f>SUM(L26:L36)</f>
        <v>27824</v>
      </c>
      <c r="M25" s="125">
        <f t="shared" si="4"/>
        <v>0</v>
      </c>
      <c r="N25" s="24">
        <f t="shared" si="7"/>
        <v>0</v>
      </c>
    </row>
    <row r="26" spans="1:14" ht="17.25" customHeight="1">
      <c r="A26" s="11"/>
      <c r="B26" s="31"/>
      <c r="C26" s="20" t="s">
        <v>31</v>
      </c>
      <c r="D26" s="14">
        <v>20076</v>
      </c>
      <c r="E26" s="14">
        <v>20078</v>
      </c>
      <c r="F26" s="21">
        <f t="shared" si="5"/>
        <v>2</v>
      </c>
      <c r="G26" s="22">
        <f t="shared" si="6"/>
        <v>0.009962143853357242</v>
      </c>
      <c r="H26" s="17"/>
      <c r="I26" s="23" t="s">
        <v>76</v>
      </c>
      <c r="J26" s="14" t="s">
        <v>26</v>
      </c>
      <c r="K26" s="14">
        <v>13721</v>
      </c>
      <c r="L26" s="14">
        <v>13721</v>
      </c>
      <c r="M26" s="15">
        <f t="shared" si="4"/>
        <v>0</v>
      </c>
      <c r="N26" s="19">
        <f t="shared" si="7"/>
        <v>0</v>
      </c>
    </row>
    <row r="27" spans="1:14" ht="20.25" customHeight="1">
      <c r="A27" s="11"/>
      <c r="B27" s="17"/>
      <c r="C27" s="32" t="s">
        <v>32</v>
      </c>
      <c r="D27" s="5">
        <v>18500</v>
      </c>
      <c r="E27" s="5">
        <v>18500</v>
      </c>
      <c r="F27" s="9">
        <f t="shared" si="5"/>
        <v>0</v>
      </c>
      <c r="G27" s="33">
        <v>0</v>
      </c>
      <c r="H27" s="17"/>
      <c r="I27" s="17"/>
      <c r="J27" s="5" t="s">
        <v>27</v>
      </c>
      <c r="K27" s="5">
        <v>2889</v>
      </c>
      <c r="L27" s="5">
        <v>2889</v>
      </c>
      <c r="M27" s="9">
        <f t="shared" si="4"/>
        <v>0</v>
      </c>
      <c r="N27" s="41">
        <f t="shared" si="7"/>
        <v>0</v>
      </c>
    </row>
    <row r="28" spans="1:14" ht="17.25" customHeight="1" thickBot="1">
      <c r="A28" s="34"/>
      <c r="B28" s="35"/>
      <c r="C28" s="36" t="s">
        <v>185</v>
      </c>
      <c r="D28" s="37">
        <v>6400</v>
      </c>
      <c r="E28" s="37">
        <v>6400</v>
      </c>
      <c r="F28" s="38">
        <f t="shared" si="5"/>
        <v>0</v>
      </c>
      <c r="G28" s="39">
        <v>0</v>
      </c>
      <c r="H28" s="35"/>
      <c r="I28" s="35"/>
      <c r="J28" s="60" t="s">
        <v>12</v>
      </c>
      <c r="K28" s="60">
        <v>0</v>
      </c>
      <c r="L28" s="60">
        <v>0</v>
      </c>
      <c r="M28" s="38">
        <f t="shared" si="4"/>
        <v>0</v>
      </c>
      <c r="N28" s="79">
        <v>0</v>
      </c>
    </row>
    <row r="29" spans="1:14" ht="21.75" customHeight="1">
      <c r="A29" s="154" t="s">
        <v>34</v>
      </c>
      <c r="B29" s="155"/>
      <c r="C29" s="155"/>
      <c r="D29" s="155"/>
      <c r="E29" s="155"/>
      <c r="F29" s="155"/>
      <c r="G29" s="155"/>
      <c r="H29" s="155" t="s">
        <v>35</v>
      </c>
      <c r="I29" s="155"/>
      <c r="J29" s="155"/>
      <c r="K29" s="155"/>
      <c r="L29" s="155"/>
      <c r="M29" s="155"/>
      <c r="N29" s="156"/>
    </row>
    <row r="30" spans="1:14" ht="13.5">
      <c r="A30" s="157" t="s">
        <v>159</v>
      </c>
      <c r="B30" s="169" t="s">
        <v>160</v>
      </c>
      <c r="C30" s="159" t="s">
        <v>161</v>
      </c>
      <c r="D30" s="159" t="s">
        <v>36</v>
      </c>
      <c r="E30" s="159" t="s">
        <v>213</v>
      </c>
      <c r="F30" s="159" t="s">
        <v>37</v>
      </c>
      <c r="G30" s="159"/>
      <c r="H30" s="159" t="s">
        <v>159</v>
      </c>
      <c r="I30" s="159" t="s">
        <v>160</v>
      </c>
      <c r="J30" s="159" t="s">
        <v>161</v>
      </c>
      <c r="K30" s="159" t="s">
        <v>36</v>
      </c>
      <c r="L30" s="159" t="s">
        <v>213</v>
      </c>
      <c r="M30" s="159" t="s">
        <v>37</v>
      </c>
      <c r="N30" s="161"/>
    </row>
    <row r="31" spans="1:14" ht="14.25" thickBot="1">
      <c r="A31" s="158"/>
      <c r="B31" s="170"/>
      <c r="C31" s="160"/>
      <c r="D31" s="160"/>
      <c r="E31" s="160"/>
      <c r="F31" s="132" t="s">
        <v>162</v>
      </c>
      <c r="G31" s="132" t="s">
        <v>38</v>
      </c>
      <c r="H31" s="160"/>
      <c r="I31" s="160"/>
      <c r="J31" s="160"/>
      <c r="K31" s="160"/>
      <c r="L31" s="160"/>
      <c r="M31" s="132" t="s">
        <v>162</v>
      </c>
      <c r="N31" s="133" t="s">
        <v>38</v>
      </c>
    </row>
    <row r="32" spans="1:14" ht="19.5" customHeight="1">
      <c r="A32" s="11"/>
      <c r="B32" s="17"/>
      <c r="C32" s="138" t="s">
        <v>39</v>
      </c>
      <c r="D32" s="5">
        <v>10000</v>
      </c>
      <c r="E32" s="5">
        <v>10000</v>
      </c>
      <c r="F32" s="6">
        <f aca="true" t="shared" si="8" ref="F32:F44">E32-D32</f>
        <v>0</v>
      </c>
      <c r="G32" s="16">
        <f>F32*100/D32</f>
        <v>0</v>
      </c>
      <c r="H32" s="17"/>
      <c r="I32" s="17"/>
      <c r="J32" s="5" t="s">
        <v>28</v>
      </c>
      <c r="K32" s="5">
        <v>2642</v>
      </c>
      <c r="L32" s="5">
        <v>2642</v>
      </c>
      <c r="M32" s="9">
        <f aca="true" t="shared" si="9" ref="M32:M45">L32-K32</f>
        <v>0</v>
      </c>
      <c r="N32" s="41">
        <f aca="true" t="shared" si="10" ref="N32:N45">M32*100/K32</f>
        <v>0</v>
      </c>
    </row>
    <row r="33" spans="1:14" ht="19.5" customHeight="1">
      <c r="A33" s="11"/>
      <c r="B33" s="17"/>
      <c r="C33" s="40" t="s">
        <v>40</v>
      </c>
      <c r="D33" s="14">
        <v>17146</v>
      </c>
      <c r="E33" s="14">
        <v>16486</v>
      </c>
      <c r="F33" s="15">
        <f t="shared" si="8"/>
        <v>-660</v>
      </c>
      <c r="G33" s="16">
        <f>F33*100/D33</f>
        <v>-3.849294296045725</v>
      </c>
      <c r="H33" s="17"/>
      <c r="I33" s="17"/>
      <c r="J33" s="26" t="s">
        <v>19</v>
      </c>
      <c r="K33" s="14">
        <v>4800</v>
      </c>
      <c r="L33" s="14">
        <v>4800</v>
      </c>
      <c r="M33" s="15">
        <f t="shared" si="9"/>
        <v>0</v>
      </c>
      <c r="N33" s="19">
        <f t="shared" si="10"/>
        <v>0</v>
      </c>
    </row>
    <row r="34" spans="1:14" ht="19.5" customHeight="1">
      <c r="A34" s="11"/>
      <c r="B34" s="17"/>
      <c r="C34" s="40" t="s">
        <v>41</v>
      </c>
      <c r="D34" s="14">
        <v>600</v>
      </c>
      <c r="E34" s="14">
        <v>600</v>
      </c>
      <c r="F34" s="21">
        <f t="shared" si="8"/>
        <v>0</v>
      </c>
      <c r="G34" s="16">
        <f>F34*100/D34</f>
        <v>0</v>
      </c>
      <c r="H34" s="17"/>
      <c r="I34" s="17"/>
      <c r="J34" s="28" t="s">
        <v>21</v>
      </c>
      <c r="K34" s="14">
        <v>1641</v>
      </c>
      <c r="L34" s="14">
        <v>1641</v>
      </c>
      <c r="M34" s="21">
        <f t="shared" si="9"/>
        <v>0</v>
      </c>
      <c r="N34" s="19">
        <f t="shared" si="10"/>
        <v>0</v>
      </c>
    </row>
    <row r="35" spans="1:14" ht="19.5" customHeight="1">
      <c r="A35" s="11"/>
      <c r="B35" s="17"/>
      <c r="C35" s="40" t="s">
        <v>42</v>
      </c>
      <c r="D35" s="14">
        <v>4000</v>
      </c>
      <c r="E35" s="14">
        <v>4000</v>
      </c>
      <c r="F35" s="21">
        <f t="shared" si="8"/>
        <v>0</v>
      </c>
      <c r="G35" s="16">
        <f>F35*100/D35</f>
        <v>0</v>
      </c>
      <c r="H35" s="17"/>
      <c r="I35" s="17"/>
      <c r="J35" s="28" t="s">
        <v>23</v>
      </c>
      <c r="K35" s="14">
        <v>931</v>
      </c>
      <c r="L35" s="14">
        <v>931</v>
      </c>
      <c r="M35" s="21">
        <f t="shared" si="9"/>
        <v>0</v>
      </c>
      <c r="N35" s="24">
        <f t="shared" si="10"/>
        <v>0</v>
      </c>
    </row>
    <row r="36" spans="1:14" ht="19.5" customHeight="1">
      <c r="A36" s="11"/>
      <c r="B36" s="17"/>
      <c r="C36" s="40" t="s">
        <v>43</v>
      </c>
      <c r="D36" s="14">
        <v>7500</v>
      </c>
      <c r="E36" s="14">
        <v>7500</v>
      </c>
      <c r="F36" s="15">
        <f t="shared" si="8"/>
        <v>0</v>
      </c>
      <c r="G36" s="16">
        <f>F36*100/D36</f>
        <v>0</v>
      </c>
      <c r="H36" s="17"/>
      <c r="I36" s="67"/>
      <c r="J36" s="20" t="s">
        <v>24</v>
      </c>
      <c r="K36" s="14">
        <v>1200</v>
      </c>
      <c r="L36" s="14">
        <v>1200</v>
      </c>
      <c r="M36" s="15">
        <f t="shared" si="9"/>
        <v>0</v>
      </c>
      <c r="N36" s="19">
        <f t="shared" si="10"/>
        <v>0</v>
      </c>
    </row>
    <row r="37" spans="1:14" ht="19.5" customHeight="1">
      <c r="A37" s="11"/>
      <c r="B37" s="4"/>
      <c r="C37" s="26" t="s">
        <v>142</v>
      </c>
      <c r="D37" s="14">
        <v>0</v>
      </c>
      <c r="E37" s="14">
        <v>0</v>
      </c>
      <c r="F37" s="21">
        <f t="shared" si="8"/>
        <v>0</v>
      </c>
      <c r="G37" s="16">
        <v>0</v>
      </c>
      <c r="H37" s="17"/>
      <c r="I37" s="12" t="s">
        <v>45</v>
      </c>
      <c r="J37" s="13" t="s">
        <v>163</v>
      </c>
      <c r="K37" s="14">
        <f>K38+K39+K40</f>
        <v>2250</v>
      </c>
      <c r="L37" s="14">
        <f>L38+L39+L40</f>
        <v>2192</v>
      </c>
      <c r="M37" s="15">
        <f t="shared" si="9"/>
        <v>-58</v>
      </c>
      <c r="N37" s="19">
        <f t="shared" si="10"/>
        <v>-2.577777777777778</v>
      </c>
    </row>
    <row r="38" spans="1:14" ht="19.5" customHeight="1">
      <c r="A38" s="11"/>
      <c r="B38" s="12" t="s">
        <v>44</v>
      </c>
      <c r="C38" s="13" t="s">
        <v>163</v>
      </c>
      <c r="D38" s="14">
        <f>SUM(D39:D40)</f>
        <v>48000</v>
      </c>
      <c r="E38" s="14">
        <f>SUM(E39:E40)</f>
        <v>49250</v>
      </c>
      <c r="F38" s="15">
        <f t="shared" si="8"/>
        <v>1250</v>
      </c>
      <c r="G38" s="16">
        <f>F38*100/D38</f>
        <v>2.6041666666666665</v>
      </c>
      <c r="H38" s="17"/>
      <c r="I38" s="17"/>
      <c r="J38" s="14" t="s">
        <v>46</v>
      </c>
      <c r="K38" s="14">
        <v>500</v>
      </c>
      <c r="L38" s="14">
        <v>447</v>
      </c>
      <c r="M38" s="15">
        <f t="shared" si="9"/>
        <v>-53</v>
      </c>
      <c r="N38" s="19">
        <f t="shared" si="10"/>
        <v>-10.6</v>
      </c>
    </row>
    <row r="39" spans="1:14" ht="19.5" customHeight="1">
      <c r="A39" s="11"/>
      <c r="B39" s="67"/>
      <c r="C39" s="187" t="s">
        <v>226</v>
      </c>
      <c r="D39" s="14">
        <v>48000</v>
      </c>
      <c r="E39" s="14">
        <v>47450</v>
      </c>
      <c r="F39" s="15">
        <f t="shared" si="8"/>
        <v>-550</v>
      </c>
      <c r="G39" s="16">
        <f>F39*100/D39</f>
        <v>-1.1458333333333333</v>
      </c>
      <c r="H39" s="17"/>
      <c r="I39" s="17"/>
      <c r="J39" s="14" t="s">
        <v>48</v>
      </c>
      <c r="K39" s="14">
        <v>1500</v>
      </c>
      <c r="L39" s="14">
        <v>1495</v>
      </c>
      <c r="M39" s="15">
        <f t="shared" si="9"/>
        <v>-5</v>
      </c>
      <c r="N39" s="19">
        <f t="shared" si="10"/>
        <v>-0.3333333333333333</v>
      </c>
    </row>
    <row r="40" spans="1:14" ht="19.5" customHeight="1">
      <c r="A40" s="25"/>
      <c r="B40" s="4"/>
      <c r="C40" s="187" t="s">
        <v>225</v>
      </c>
      <c r="D40" s="14">
        <v>0</v>
      </c>
      <c r="E40" s="14">
        <v>1800</v>
      </c>
      <c r="F40" s="15">
        <f t="shared" si="8"/>
        <v>1800</v>
      </c>
      <c r="G40" s="16">
        <v>0</v>
      </c>
      <c r="H40" s="17"/>
      <c r="I40" s="4"/>
      <c r="J40" s="14" t="s">
        <v>50</v>
      </c>
      <c r="K40" s="14">
        <v>250</v>
      </c>
      <c r="L40" s="14">
        <v>250</v>
      </c>
      <c r="M40" s="15">
        <f t="shared" si="9"/>
        <v>0</v>
      </c>
      <c r="N40" s="19">
        <f t="shared" si="10"/>
        <v>0</v>
      </c>
    </row>
    <row r="41" spans="1:14" ht="19.5" customHeight="1">
      <c r="A41" s="44" t="s">
        <v>186</v>
      </c>
      <c r="B41" s="45" t="s">
        <v>165</v>
      </c>
      <c r="C41" s="30"/>
      <c r="D41" s="14">
        <f>D42</f>
        <v>11000</v>
      </c>
      <c r="E41" s="14">
        <f>E42</f>
        <v>11000</v>
      </c>
      <c r="F41" s="15">
        <f t="shared" si="8"/>
        <v>0</v>
      </c>
      <c r="G41" s="16">
        <f aca="true" t="shared" si="11" ref="G41:G47">F41*100/D41</f>
        <v>0</v>
      </c>
      <c r="H41" s="17"/>
      <c r="I41" s="49" t="s">
        <v>52</v>
      </c>
      <c r="J41" s="13" t="s">
        <v>163</v>
      </c>
      <c r="K41" s="14">
        <f>SUM(K42:K46)</f>
        <v>36488</v>
      </c>
      <c r="L41" s="14">
        <f>SUM(L42:L46)</f>
        <v>36141</v>
      </c>
      <c r="M41" s="15">
        <f t="shared" si="9"/>
        <v>-347</v>
      </c>
      <c r="N41" s="19">
        <f t="shared" si="10"/>
        <v>-0.9509975882481911</v>
      </c>
    </row>
    <row r="42" spans="1:14" ht="19.5" customHeight="1">
      <c r="A42" s="46"/>
      <c r="B42" s="28" t="s">
        <v>187</v>
      </c>
      <c r="C42" s="14" t="s">
        <v>47</v>
      </c>
      <c r="D42" s="14">
        <v>11000</v>
      </c>
      <c r="E42" s="14">
        <v>11000</v>
      </c>
      <c r="F42" s="15">
        <f t="shared" si="8"/>
        <v>0</v>
      </c>
      <c r="G42" s="16">
        <f t="shared" si="11"/>
        <v>0</v>
      </c>
      <c r="H42" s="17"/>
      <c r="I42" s="17"/>
      <c r="J42" s="14" t="s">
        <v>0</v>
      </c>
      <c r="K42" s="14">
        <v>947</v>
      </c>
      <c r="L42" s="14">
        <v>947</v>
      </c>
      <c r="M42" s="21">
        <f t="shared" si="9"/>
        <v>0</v>
      </c>
      <c r="N42" s="24">
        <f t="shared" si="10"/>
        <v>0</v>
      </c>
    </row>
    <row r="43" spans="1:14" ht="19.5" customHeight="1">
      <c r="A43" s="47" t="s">
        <v>49</v>
      </c>
      <c r="B43" s="45" t="s">
        <v>165</v>
      </c>
      <c r="C43" s="30"/>
      <c r="D43" s="14">
        <f>D44</f>
        <v>10000</v>
      </c>
      <c r="E43" s="14">
        <f>E44</f>
        <v>10000</v>
      </c>
      <c r="F43" s="15">
        <f t="shared" si="8"/>
        <v>0</v>
      </c>
      <c r="G43" s="16">
        <f t="shared" si="11"/>
        <v>0</v>
      </c>
      <c r="H43" s="17"/>
      <c r="I43" s="17"/>
      <c r="J43" s="50" t="s">
        <v>1</v>
      </c>
      <c r="K43" s="14">
        <v>12000</v>
      </c>
      <c r="L43" s="14">
        <v>12089</v>
      </c>
      <c r="M43" s="15">
        <f t="shared" si="9"/>
        <v>89</v>
      </c>
      <c r="N43" s="19">
        <f t="shared" si="10"/>
        <v>0.7416666666666667</v>
      </c>
    </row>
    <row r="44" spans="1:14" ht="19.5" customHeight="1">
      <c r="A44" s="48"/>
      <c r="B44" s="28" t="s">
        <v>188</v>
      </c>
      <c r="C44" s="14" t="s">
        <v>51</v>
      </c>
      <c r="D44" s="14">
        <v>10000</v>
      </c>
      <c r="E44" s="14">
        <v>10000</v>
      </c>
      <c r="F44" s="15">
        <f t="shared" si="8"/>
        <v>0</v>
      </c>
      <c r="G44" s="16">
        <f t="shared" si="11"/>
        <v>0</v>
      </c>
      <c r="H44" s="17"/>
      <c r="I44" s="17"/>
      <c r="J44" s="14" t="s">
        <v>13</v>
      </c>
      <c r="K44" s="14">
        <v>14530</v>
      </c>
      <c r="L44" s="14">
        <v>14094</v>
      </c>
      <c r="M44" s="15">
        <f t="shared" si="9"/>
        <v>-436</v>
      </c>
      <c r="N44" s="19">
        <f t="shared" si="10"/>
        <v>-3.0006882312456984</v>
      </c>
    </row>
    <row r="45" spans="1:14" ht="19.5" customHeight="1">
      <c r="A45" s="47" t="s">
        <v>53</v>
      </c>
      <c r="B45" s="45" t="s">
        <v>165</v>
      </c>
      <c r="C45" s="30"/>
      <c r="D45" s="14">
        <f>D46</f>
        <v>1392</v>
      </c>
      <c r="E45" s="14">
        <f>E46</f>
        <v>1400</v>
      </c>
      <c r="F45" s="21">
        <f>E45-D45</f>
        <v>8</v>
      </c>
      <c r="G45" s="22">
        <f t="shared" si="11"/>
        <v>0.5747126436781609</v>
      </c>
      <c r="H45" s="17"/>
      <c r="I45" s="17"/>
      <c r="J45" s="14" t="s">
        <v>2</v>
      </c>
      <c r="K45" s="14">
        <v>5483</v>
      </c>
      <c r="L45" s="14">
        <v>5483</v>
      </c>
      <c r="M45" s="21">
        <f t="shared" si="9"/>
        <v>0</v>
      </c>
      <c r="N45" s="24">
        <f t="shared" si="10"/>
        <v>0</v>
      </c>
    </row>
    <row r="46" spans="1:14" ht="19.5" customHeight="1">
      <c r="A46" s="11"/>
      <c r="B46" s="29" t="s">
        <v>189</v>
      </c>
      <c r="C46" s="13" t="s">
        <v>163</v>
      </c>
      <c r="D46" s="14">
        <f>SUM(D47:D49)</f>
        <v>1392</v>
      </c>
      <c r="E46" s="14">
        <f>SUM(E47:E49)</f>
        <v>1400</v>
      </c>
      <c r="F46" s="21">
        <f>E46-D46</f>
        <v>8</v>
      </c>
      <c r="G46" s="22">
        <f t="shared" si="11"/>
        <v>0.5747126436781609</v>
      </c>
      <c r="H46" s="17"/>
      <c r="I46" s="4"/>
      <c r="J46" s="28" t="s">
        <v>57</v>
      </c>
      <c r="K46" s="14">
        <v>3528</v>
      </c>
      <c r="L46" s="14">
        <v>3528</v>
      </c>
      <c r="M46" s="15">
        <f>L46-K46</f>
        <v>0</v>
      </c>
      <c r="N46" s="19">
        <f>M46*100/K46</f>
        <v>0</v>
      </c>
    </row>
    <row r="47" spans="1:14" ht="19.5" customHeight="1">
      <c r="A47" s="11"/>
      <c r="B47" s="17"/>
      <c r="C47" s="14" t="s">
        <v>54</v>
      </c>
      <c r="D47" s="14">
        <v>1191</v>
      </c>
      <c r="E47" s="14">
        <v>1199</v>
      </c>
      <c r="F47" s="21">
        <f>E47-D47</f>
        <v>8</v>
      </c>
      <c r="G47" s="22">
        <f t="shared" si="11"/>
        <v>0.6717044500419815</v>
      </c>
      <c r="H47" s="17"/>
      <c r="I47" s="123" t="s">
        <v>59</v>
      </c>
      <c r="J47" s="53" t="s">
        <v>163</v>
      </c>
      <c r="K47" s="14">
        <f>SUM(K48:K49)</f>
        <v>1699</v>
      </c>
      <c r="L47" s="14">
        <v>1699</v>
      </c>
      <c r="M47" s="15">
        <f>L47-K47</f>
        <v>0</v>
      </c>
      <c r="N47" s="19">
        <f>M47*100/K47</f>
        <v>0</v>
      </c>
    </row>
    <row r="48" spans="1:14" ht="19.5" customHeight="1">
      <c r="A48" s="11"/>
      <c r="B48" s="17"/>
      <c r="C48" s="20" t="s">
        <v>55</v>
      </c>
      <c r="D48" s="14">
        <v>43</v>
      </c>
      <c r="E48" s="14">
        <v>43</v>
      </c>
      <c r="F48" s="15">
        <f aca="true" t="shared" si="12" ref="F48:F53">E48-D48</f>
        <v>0</v>
      </c>
      <c r="G48" s="16">
        <f>F48*100/D48</f>
        <v>0</v>
      </c>
      <c r="H48" s="17"/>
      <c r="I48" s="17"/>
      <c r="J48" s="121" t="s">
        <v>217</v>
      </c>
      <c r="K48" s="14">
        <v>200</v>
      </c>
      <c r="L48" s="14">
        <v>200</v>
      </c>
      <c r="M48" s="21">
        <f aca="true" t="shared" si="13" ref="M48:M54">L48-K48</f>
        <v>0</v>
      </c>
      <c r="N48" s="24">
        <v>0</v>
      </c>
    </row>
    <row r="49" spans="1:14" ht="19.5" customHeight="1">
      <c r="A49" s="25"/>
      <c r="B49" s="4"/>
      <c r="C49" s="20" t="s">
        <v>56</v>
      </c>
      <c r="D49" s="14">
        <v>158</v>
      </c>
      <c r="E49" s="14">
        <v>158</v>
      </c>
      <c r="F49" s="15">
        <f t="shared" si="12"/>
        <v>0</v>
      </c>
      <c r="G49" s="22">
        <v>0</v>
      </c>
      <c r="H49" s="17"/>
      <c r="I49" s="17"/>
      <c r="J49" s="28" t="s">
        <v>119</v>
      </c>
      <c r="K49" s="14">
        <v>1499</v>
      </c>
      <c r="L49" s="14">
        <v>1499</v>
      </c>
      <c r="M49" s="15">
        <f>L49-K49</f>
        <v>0</v>
      </c>
      <c r="N49" s="19">
        <f>M49*100/K49</f>
        <v>0</v>
      </c>
    </row>
    <row r="50" spans="1:14" ht="19.5" customHeight="1">
      <c r="A50" s="47" t="s">
        <v>58</v>
      </c>
      <c r="B50" s="51" t="s">
        <v>165</v>
      </c>
      <c r="C50" s="52"/>
      <c r="D50" s="14">
        <f>D51</f>
        <v>18477</v>
      </c>
      <c r="E50" s="14">
        <f>E51</f>
        <v>18473</v>
      </c>
      <c r="F50" s="15">
        <f t="shared" si="12"/>
        <v>-4</v>
      </c>
      <c r="G50" s="16">
        <f>F50*100/D50</f>
        <v>-0.0216485360177518</v>
      </c>
      <c r="H50" s="17"/>
      <c r="I50" s="123"/>
      <c r="J50" s="53"/>
      <c r="K50" s="14"/>
      <c r="L50" s="14"/>
      <c r="M50" s="15"/>
      <c r="N50" s="19"/>
    </row>
    <row r="51" spans="1:14" ht="19.5" customHeight="1">
      <c r="A51" s="3"/>
      <c r="B51" s="29" t="s">
        <v>190</v>
      </c>
      <c r="C51" s="13" t="s">
        <v>163</v>
      </c>
      <c r="D51" s="14">
        <f>SUM(D52:D53)</f>
        <v>18477</v>
      </c>
      <c r="E51" s="14">
        <f>SUM(E52:E53)</f>
        <v>18473</v>
      </c>
      <c r="F51" s="15">
        <f t="shared" si="12"/>
        <v>-4</v>
      </c>
      <c r="G51" s="16">
        <f>F51*100/D51</f>
        <v>-0.0216485360177518</v>
      </c>
      <c r="H51" s="29" t="s">
        <v>4</v>
      </c>
      <c r="I51" s="13" t="s">
        <v>165</v>
      </c>
      <c r="J51" s="13"/>
      <c r="K51" s="14">
        <f>K52</f>
        <v>5995</v>
      </c>
      <c r="L51" s="14">
        <f>L52</f>
        <v>6215</v>
      </c>
      <c r="M51" s="15">
        <f t="shared" si="13"/>
        <v>220</v>
      </c>
      <c r="N51" s="19">
        <f>M51*100/K51</f>
        <v>3.669724770642202</v>
      </c>
    </row>
    <row r="52" spans="1:14" ht="19.5" customHeight="1">
      <c r="A52" s="54"/>
      <c r="B52" s="17"/>
      <c r="C52" s="4" t="s">
        <v>143</v>
      </c>
      <c r="D52" s="5">
        <v>13</v>
      </c>
      <c r="E52" s="5">
        <v>9</v>
      </c>
      <c r="F52" s="55">
        <f t="shared" si="12"/>
        <v>-4</v>
      </c>
      <c r="G52" s="56">
        <f>F52*100/D52</f>
        <v>-30.76923076923077</v>
      </c>
      <c r="H52" s="17" t="s">
        <v>60</v>
      </c>
      <c r="I52" s="29" t="s">
        <v>5</v>
      </c>
      <c r="J52" s="13" t="s">
        <v>163</v>
      </c>
      <c r="K52" s="14">
        <f>K53+K54+K55</f>
        <v>5995</v>
      </c>
      <c r="L52" s="14">
        <f>L53+L54+L55</f>
        <v>6215</v>
      </c>
      <c r="M52" s="15">
        <f t="shared" si="13"/>
        <v>220</v>
      </c>
      <c r="N52" s="19">
        <f>M52*100/K52</f>
        <v>3.669724770642202</v>
      </c>
    </row>
    <row r="53" spans="1:14" ht="19.5" customHeight="1">
      <c r="A53" s="3"/>
      <c r="B53" s="31"/>
      <c r="C53" s="43" t="s">
        <v>191</v>
      </c>
      <c r="D53" s="29">
        <v>18464</v>
      </c>
      <c r="E53" s="29">
        <v>18464</v>
      </c>
      <c r="F53" s="57">
        <f t="shared" si="12"/>
        <v>0</v>
      </c>
      <c r="G53" s="58">
        <f>F53*100/D53</f>
        <v>0</v>
      </c>
      <c r="H53" s="17"/>
      <c r="I53" s="17"/>
      <c r="J53" s="14" t="s">
        <v>6</v>
      </c>
      <c r="K53" s="14">
        <v>4561</v>
      </c>
      <c r="L53" s="14">
        <v>4781</v>
      </c>
      <c r="M53" s="15">
        <f t="shared" si="13"/>
        <v>220</v>
      </c>
      <c r="N53" s="19">
        <f>M53*100/K53</f>
        <v>4.823503617627713</v>
      </c>
    </row>
    <row r="54" spans="1:14" ht="19.5" customHeight="1">
      <c r="A54" s="3"/>
      <c r="B54" s="31"/>
      <c r="C54" s="43"/>
      <c r="D54" s="29"/>
      <c r="E54" s="29"/>
      <c r="F54" s="57"/>
      <c r="G54" s="58"/>
      <c r="H54" s="17"/>
      <c r="I54" s="17"/>
      <c r="J54" s="28" t="s">
        <v>7</v>
      </c>
      <c r="K54" s="14">
        <v>0</v>
      </c>
      <c r="L54" s="14">
        <v>0</v>
      </c>
      <c r="M54" s="15">
        <f t="shared" si="13"/>
        <v>0</v>
      </c>
      <c r="N54" s="19">
        <v>0</v>
      </c>
    </row>
    <row r="55" spans="1:14" ht="19.5" customHeight="1" thickBot="1">
      <c r="A55" s="59"/>
      <c r="B55" s="35"/>
      <c r="C55" s="35"/>
      <c r="D55" s="60"/>
      <c r="E55" s="60"/>
      <c r="F55" s="61"/>
      <c r="G55" s="62"/>
      <c r="H55" s="35"/>
      <c r="I55" s="35"/>
      <c r="J55" s="60" t="s">
        <v>164</v>
      </c>
      <c r="K55" s="60">
        <v>1434</v>
      </c>
      <c r="L55" s="60">
        <v>1434</v>
      </c>
      <c r="M55" s="63">
        <f>L55-K55</f>
        <v>0</v>
      </c>
      <c r="N55" s="64">
        <f>M55*100/K55</f>
        <v>0</v>
      </c>
    </row>
    <row r="56" spans="1:14" ht="14.25" customHeight="1">
      <c r="A56" s="171" t="s">
        <v>34</v>
      </c>
      <c r="B56" s="172"/>
      <c r="C56" s="172"/>
      <c r="D56" s="172"/>
      <c r="E56" s="172"/>
      <c r="F56" s="172"/>
      <c r="G56" s="173"/>
      <c r="H56" s="155" t="s">
        <v>35</v>
      </c>
      <c r="I56" s="155"/>
      <c r="J56" s="155"/>
      <c r="K56" s="155"/>
      <c r="L56" s="155"/>
      <c r="M56" s="155"/>
      <c r="N56" s="156"/>
    </row>
    <row r="57" spans="1:14" ht="14.25" customHeight="1">
      <c r="A57" s="157" t="s">
        <v>159</v>
      </c>
      <c r="B57" s="159" t="s">
        <v>160</v>
      </c>
      <c r="C57" s="159" t="s">
        <v>161</v>
      </c>
      <c r="D57" s="159" t="s">
        <v>36</v>
      </c>
      <c r="E57" s="159" t="s">
        <v>213</v>
      </c>
      <c r="F57" s="159" t="s">
        <v>37</v>
      </c>
      <c r="G57" s="159"/>
      <c r="H57" s="159" t="s">
        <v>159</v>
      </c>
      <c r="I57" s="159" t="s">
        <v>160</v>
      </c>
      <c r="J57" s="159" t="s">
        <v>161</v>
      </c>
      <c r="K57" s="159" t="s">
        <v>36</v>
      </c>
      <c r="L57" s="159" t="s">
        <v>213</v>
      </c>
      <c r="M57" s="159" t="s">
        <v>37</v>
      </c>
      <c r="N57" s="161"/>
    </row>
    <row r="58" spans="1:14" ht="14.25" customHeight="1" thickBot="1">
      <c r="A58" s="158"/>
      <c r="B58" s="160"/>
      <c r="C58" s="160"/>
      <c r="D58" s="160"/>
      <c r="E58" s="160"/>
      <c r="F58" s="132" t="s">
        <v>162</v>
      </c>
      <c r="G58" s="132" t="s">
        <v>38</v>
      </c>
      <c r="H58" s="160"/>
      <c r="I58" s="160"/>
      <c r="J58" s="160"/>
      <c r="K58" s="160"/>
      <c r="L58" s="160"/>
      <c r="M58" s="132" t="s">
        <v>162</v>
      </c>
      <c r="N58" s="133" t="s">
        <v>38</v>
      </c>
    </row>
    <row r="59" spans="1:14" ht="16.5" customHeight="1">
      <c r="A59" s="174"/>
      <c r="B59" s="147"/>
      <c r="C59" s="17"/>
      <c r="D59" s="31"/>
      <c r="E59" s="31"/>
      <c r="F59" s="65"/>
      <c r="G59" s="66"/>
      <c r="H59" s="67" t="s">
        <v>61</v>
      </c>
      <c r="I59" s="177" t="s">
        <v>165</v>
      </c>
      <c r="J59" s="178"/>
      <c r="K59" s="5">
        <f>K60+K62+K68+K69+K73</f>
        <v>162640</v>
      </c>
      <c r="L59" s="5">
        <f>L60+L62+L68+L69+L73</f>
        <v>162524</v>
      </c>
      <c r="M59" s="6">
        <f aca="true" t="shared" si="14" ref="M59:M68">L59-K59</f>
        <v>-116</v>
      </c>
      <c r="N59" s="10">
        <f>M59*100/K59</f>
        <v>-0.07132316773241515</v>
      </c>
    </row>
    <row r="60" spans="1:14" ht="14.25" customHeight="1">
      <c r="A60" s="174"/>
      <c r="B60" s="147"/>
      <c r="C60" s="17"/>
      <c r="D60" s="31"/>
      <c r="E60" s="31"/>
      <c r="F60" s="65"/>
      <c r="G60" s="66"/>
      <c r="H60" s="67"/>
      <c r="I60" s="23" t="s">
        <v>166</v>
      </c>
      <c r="J60" s="4" t="s">
        <v>163</v>
      </c>
      <c r="K60" s="14">
        <f>SUM(K61)</f>
        <v>4000</v>
      </c>
      <c r="L60" s="14">
        <v>4000</v>
      </c>
      <c r="M60" s="15">
        <f t="shared" si="14"/>
        <v>0</v>
      </c>
      <c r="N60" s="19">
        <f>M60*100/K60</f>
        <v>0</v>
      </c>
    </row>
    <row r="61" spans="1:14" ht="14.25" customHeight="1">
      <c r="A61" s="174"/>
      <c r="B61" s="147"/>
      <c r="C61" s="17"/>
      <c r="D61" s="31"/>
      <c r="E61" s="31"/>
      <c r="F61" s="65"/>
      <c r="G61" s="66"/>
      <c r="H61" s="67"/>
      <c r="I61" s="17"/>
      <c r="J61" s="69" t="s">
        <v>167</v>
      </c>
      <c r="K61" s="5">
        <v>4000</v>
      </c>
      <c r="L61" s="5">
        <v>4000</v>
      </c>
      <c r="M61" s="15">
        <f t="shared" si="14"/>
        <v>0</v>
      </c>
      <c r="N61" s="19">
        <f>M61*100/K61</f>
        <v>0</v>
      </c>
    </row>
    <row r="62" spans="1:14" ht="14.25" customHeight="1">
      <c r="A62" s="174"/>
      <c r="B62" s="147"/>
      <c r="C62" s="17"/>
      <c r="D62" s="31"/>
      <c r="E62" s="31"/>
      <c r="F62" s="65"/>
      <c r="G62" s="66"/>
      <c r="H62" s="17"/>
      <c r="I62" s="18" t="s">
        <v>62</v>
      </c>
      <c r="J62" s="13" t="s">
        <v>163</v>
      </c>
      <c r="K62" s="14">
        <f>SUM(K63:K67)</f>
        <v>40642</v>
      </c>
      <c r="L62" s="14">
        <f>SUM(L63:L67)</f>
        <v>41186</v>
      </c>
      <c r="M62" s="15">
        <f t="shared" si="14"/>
        <v>544</v>
      </c>
      <c r="N62" s="19">
        <f>M62*100/K62</f>
        <v>1.338516805275331</v>
      </c>
    </row>
    <row r="63" spans="1:14" ht="14.25" customHeight="1">
      <c r="A63" s="174"/>
      <c r="B63" s="147"/>
      <c r="C63" s="70"/>
      <c r="D63" s="31"/>
      <c r="E63" s="31"/>
      <c r="F63" s="31"/>
      <c r="G63" s="71"/>
      <c r="H63" s="17"/>
      <c r="I63" s="17" t="s">
        <v>171</v>
      </c>
      <c r="J63" s="14" t="s">
        <v>181</v>
      </c>
      <c r="K63" s="14">
        <v>7500</v>
      </c>
      <c r="L63" s="14">
        <v>7652</v>
      </c>
      <c r="M63" s="15">
        <f t="shared" si="14"/>
        <v>152</v>
      </c>
      <c r="N63" s="19">
        <f>M63*100/K63</f>
        <v>2.026666666666667</v>
      </c>
    </row>
    <row r="64" spans="1:14" ht="14.25" customHeight="1">
      <c r="A64" s="174"/>
      <c r="B64" s="147"/>
      <c r="C64" s="70"/>
      <c r="D64" s="31"/>
      <c r="E64" s="31"/>
      <c r="F64" s="31"/>
      <c r="G64" s="71"/>
      <c r="H64" s="17"/>
      <c r="I64" s="17"/>
      <c r="J64" s="14" t="s">
        <v>63</v>
      </c>
      <c r="K64" s="14">
        <v>0</v>
      </c>
      <c r="L64" s="14">
        <v>0</v>
      </c>
      <c r="M64" s="21">
        <f t="shared" si="14"/>
        <v>0</v>
      </c>
      <c r="N64" s="24">
        <v>0</v>
      </c>
    </row>
    <row r="65" spans="1:14" ht="14.25" customHeight="1">
      <c r="A65" s="174"/>
      <c r="B65" s="147"/>
      <c r="C65" s="70"/>
      <c r="D65" s="31"/>
      <c r="E65" s="31"/>
      <c r="F65" s="31"/>
      <c r="G65" s="72"/>
      <c r="H65" s="17"/>
      <c r="I65" s="17"/>
      <c r="J65" s="14" t="s">
        <v>182</v>
      </c>
      <c r="K65" s="14">
        <v>24809</v>
      </c>
      <c r="L65" s="14">
        <v>25201</v>
      </c>
      <c r="M65" s="15">
        <f t="shared" si="14"/>
        <v>392</v>
      </c>
      <c r="N65" s="19">
        <f>M65*100/K65</f>
        <v>1.5800717481559112</v>
      </c>
    </row>
    <row r="66" spans="1:14" ht="14.25" customHeight="1">
      <c r="A66" s="174"/>
      <c r="B66" s="147"/>
      <c r="C66" s="31"/>
      <c r="D66" s="31"/>
      <c r="E66" s="31"/>
      <c r="F66" s="31"/>
      <c r="G66" s="72"/>
      <c r="H66" s="17"/>
      <c r="I66" s="17"/>
      <c r="J66" s="14" t="s">
        <v>183</v>
      </c>
      <c r="K66" s="14">
        <v>8265</v>
      </c>
      <c r="L66" s="14">
        <v>8265</v>
      </c>
      <c r="M66" s="15">
        <f t="shared" si="14"/>
        <v>0</v>
      </c>
      <c r="N66" s="19">
        <f>M66*100/K66</f>
        <v>0</v>
      </c>
    </row>
    <row r="67" spans="1:14" ht="14.25" customHeight="1">
      <c r="A67" s="174"/>
      <c r="B67" s="147"/>
      <c r="C67" s="31"/>
      <c r="D67" s="31"/>
      <c r="E67" s="31"/>
      <c r="F67" s="31"/>
      <c r="G67" s="72"/>
      <c r="H67" s="17"/>
      <c r="I67" s="4"/>
      <c r="J67" s="14" t="s">
        <v>64</v>
      </c>
      <c r="K67" s="14">
        <v>68</v>
      </c>
      <c r="L67" s="14">
        <v>68</v>
      </c>
      <c r="M67" s="21">
        <f t="shared" si="14"/>
        <v>0</v>
      </c>
      <c r="N67" s="24">
        <f>M67*100/K67</f>
        <v>0</v>
      </c>
    </row>
    <row r="68" spans="1:14" ht="14.25" customHeight="1">
      <c r="A68" s="174"/>
      <c r="B68" s="147"/>
      <c r="C68" s="31"/>
      <c r="D68" s="31"/>
      <c r="E68" s="31"/>
      <c r="F68" s="31"/>
      <c r="G68" s="72"/>
      <c r="H68" s="17"/>
      <c r="I68" s="13" t="s">
        <v>145</v>
      </c>
      <c r="J68" s="14" t="s">
        <v>184</v>
      </c>
      <c r="K68" s="14">
        <v>3740</v>
      </c>
      <c r="L68" s="14">
        <v>3738</v>
      </c>
      <c r="M68" s="15">
        <f t="shared" si="14"/>
        <v>-2</v>
      </c>
      <c r="N68" s="19">
        <f>M68*100/K68</f>
        <v>-0.053475935828877004</v>
      </c>
    </row>
    <row r="69" spans="1:14" ht="14.25" customHeight="1">
      <c r="A69" s="174"/>
      <c r="B69" s="147"/>
      <c r="C69" s="31"/>
      <c r="D69" s="31"/>
      <c r="E69" s="31"/>
      <c r="F69" s="31"/>
      <c r="G69" s="72"/>
      <c r="H69" s="17"/>
      <c r="I69" s="43" t="s">
        <v>65</v>
      </c>
      <c r="J69" s="20" t="s">
        <v>66</v>
      </c>
      <c r="K69" s="14">
        <f>K70+K71+K72</f>
        <v>5036</v>
      </c>
      <c r="L69" s="14">
        <f>L70+L71+L72</f>
        <v>5036</v>
      </c>
      <c r="M69" s="15">
        <f aca="true" t="shared" si="15" ref="M69:M79">L69-K69</f>
        <v>0</v>
      </c>
      <c r="N69" s="19">
        <f aca="true" t="shared" si="16" ref="N69:N85">M69*100/K69</f>
        <v>0</v>
      </c>
    </row>
    <row r="70" spans="1:14" ht="14.25" customHeight="1">
      <c r="A70" s="174"/>
      <c r="B70" s="147"/>
      <c r="C70" s="31"/>
      <c r="D70" s="31"/>
      <c r="E70" s="31"/>
      <c r="F70" s="31"/>
      <c r="G70" s="72"/>
      <c r="H70" s="17"/>
      <c r="I70" s="17"/>
      <c r="J70" s="20" t="s">
        <v>169</v>
      </c>
      <c r="K70" s="14">
        <v>4036</v>
      </c>
      <c r="L70" s="14">
        <v>4036</v>
      </c>
      <c r="M70" s="15">
        <f t="shared" si="15"/>
        <v>0</v>
      </c>
      <c r="N70" s="19">
        <f t="shared" si="16"/>
        <v>0</v>
      </c>
    </row>
    <row r="71" spans="1:14" ht="14.25" customHeight="1">
      <c r="A71" s="174"/>
      <c r="B71" s="147"/>
      <c r="C71" s="31"/>
      <c r="D71" s="31"/>
      <c r="E71" s="31"/>
      <c r="F71" s="31"/>
      <c r="G71" s="72"/>
      <c r="H71" s="17"/>
      <c r="I71" s="17"/>
      <c r="J71" s="14" t="s">
        <v>170</v>
      </c>
      <c r="K71" s="14">
        <v>600</v>
      </c>
      <c r="L71" s="14">
        <v>600</v>
      </c>
      <c r="M71" s="15">
        <f t="shared" si="15"/>
        <v>0</v>
      </c>
      <c r="N71" s="19">
        <f t="shared" si="16"/>
        <v>0</v>
      </c>
    </row>
    <row r="72" spans="1:14" ht="14.25" customHeight="1">
      <c r="A72" s="174"/>
      <c r="B72" s="147"/>
      <c r="C72" s="31"/>
      <c r="D72" s="31"/>
      <c r="E72" s="31"/>
      <c r="F72" s="31"/>
      <c r="G72" s="72"/>
      <c r="H72" s="17"/>
      <c r="I72" s="4"/>
      <c r="J72" s="14" t="s">
        <v>168</v>
      </c>
      <c r="K72" s="14">
        <v>400</v>
      </c>
      <c r="L72" s="14">
        <v>400</v>
      </c>
      <c r="M72" s="15">
        <f t="shared" si="15"/>
        <v>0</v>
      </c>
      <c r="N72" s="19">
        <f t="shared" si="16"/>
        <v>0</v>
      </c>
    </row>
    <row r="73" spans="1:14" ht="14.25" customHeight="1">
      <c r="A73" s="174"/>
      <c r="B73" s="147"/>
      <c r="C73" s="31"/>
      <c r="D73" s="31"/>
      <c r="E73" s="31"/>
      <c r="F73" s="31"/>
      <c r="G73" s="72"/>
      <c r="H73" s="17"/>
      <c r="I73" s="29" t="s">
        <v>67</v>
      </c>
      <c r="J73" s="13" t="s">
        <v>163</v>
      </c>
      <c r="K73" s="14">
        <f>SUM(K74:K83)</f>
        <v>109222</v>
      </c>
      <c r="L73" s="14">
        <f>SUM(L74:L83)</f>
        <v>108564</v>
      </c>
      <c r="M73" s="15">
        <f t="shared" si="15"/>
        <v>-658</v>
      </c>
      <c r="N73" s="19">
        <f t="shared" si="16"/>
        <v>-0.6024427313178664</v>
      </c>
    </row>
    <row r="74" spans="1:14" ht="14.25" customHeight="1">
      <c r="A74" s="174"/>
      <c r="B74" s="147"/>
      <c r="C74" s="31"/>
      <c r="D74" s="31"/>
      <c r="E74" s="31"/>
      <c r="F74" s="31"/>
      <c r="G74" s="72"/>
      <c r="H74" s="17"/>
      <c r="I74" s="17"/>
      <c r="J74" s="20" t="s">
        <v>68</v>
      </c>
      <c r="K74" s="14">
        <v>25000</v>
      </c>
      <c r="L74" s="14">
        <v>25000</v>
      </c>
      <c r="M74" s="21">
        <f t="shared" si="15"/>
        <v>0</v>
      </c>
      <c r="N74" s="24">
        <f t="shared" si="16"/>
        <v>0</v>
      </c>
    </row>
    <row r="75" spans="1:14" ht="14.25" customHeight="1">
      <c r="A75" s="174"/>
      <c r="B75" s="147"/>
      <c r="C75" s="31"/>
      <c r="D75" s="31"/>
      <c r="E75" s="31"/>
      <c r="F75" s="31"/>
      <c r="G75" s="72"/>
      <c r="H75" s="17"/>
      <c r="I75" s="17"/>
      <c r="J75" s="73" t="s">
        <v>144</v>
      </c>
      <c r="K75" s="14">
        <v>20076</v>
      </c>
      <c r="L75" s="14">
        <v>20078</v>
      </c>
      <c r="M75" s="21">
        <f t="shared" si="15"/>
        <v>2</v>
      </c>
      <c r="N75" s="24">
        <f t="shared" si="16"/>
        <v>0.009962143853357242</v>
      </c>
    </row>
    <row r="76" spans="1:14" ht="14.25" customHeight="1">
      <c r="A76" s="174"/>
      <c r="B76" s="147"/>
      <c r="C76" s="31"/>
      <c r="D76" s="31"/>
      <c r="E76" s="31"/>
      <c r="F76" s="31"/>
      <c r="G76" s="72"/>
      <c r="H76" s="17"/>
      <c r="I76" s="17"/>
      <c r="J76" s="74" t="s">
        <v>172</v>
      </c>
      <c r="K76" s="14">
        <v>18500</v>
      </c>
      <c r="L76" s="14">
        <v>18500</v>
      </c>
      <c r="M76" s="21">
        <f t="shared" si="15"/>
        <v>0</v>
      </c>
      <c r="N76" s="24">
        <f t="shared" si="16"/>
        <v>0</v>
      </c>
    </row>
    <row r="77" spans="1:14" ht="14.25" customHeight="1">
      <c r="A77" s="174"/>
      <c r="B77" s="147"/>
      <c r="C77" s="31"/>
      <c r="D77" s="31"/>
      <c r="E77" s="31"/>
      <c r="F77" s="31"/>
      <c r="G77" s="72"/>
      <c r="H77" s="17"/>
      <c r="I77" s="17"/>
      <c r="J77" s="40" t="s">
        <v>173</v>
      </c>
      <c r="K77" s="14">
        <v>6400</v>
      </c>
      <c r="L77" s="14">
        <v>6400</v>
      </c>
      <c r="M77" s="15">
        <f t="shared" si="15"/>
        <v>0</v>
      </c>
      <c r="N77" s="19">
        <f t="shared" si="16"/>
        <v>0</v>
      </c>
    </row>
    <row r="78" spans="1:14" ht="14.25" customHeight="1">
      <c r="A78" s="174"/>
      <c r="B78" s="147"/>
      <c r="C78" s="31"/>
      <c r="D78" s="31"/>
      <c r="E78" s="31"/>
      <c r="F78" s="31"/>
      <c r="G78" s="72"/>
      <c r="H78" s="17"/>
      <c r="I78" s="17"/>
      <c r="J78" s="75" t="s">
        <v>174</v>
      </c>
      <c r="K78" s="5">
        <v>10000</v>
      </c>
      <c r="L78" s="5">
        <v>10000</v>
      </c>
      <c r="M78" s="15">
        <f t="shared" si="15"/>
        <v>0</v>
      </c>
      <c r="N78" s="19">
        <f t="shared" si="16"/>
        <v>0</v>
      </c>
    </row>
    <row r="79" spans="1:14" ht="14.25" customHeight="1">
      <c r="A79" s="174"/>
      <c r="B79" s="147"/>
      <c r="C79" s="31"/>
      <c r="D79" s="31"/>
      <c r="E79" s="31"/>
      <c r="F79" s="31"/>
      <c r="G79" s="72"/>
      <c r="H79" s="147"/>
      <c r="I79" s="147"/>
      <c r="J79" s="74" t="s">
        <v>175</v>
      </c>
      <c r="K79" s="14">
        <v>17146</v>
      </c>
      <c r="L79" s="14">
        <v>16486</v>
      </c>
      <c r="M79" s="15">
        <f t="shared" si="15"/>
        <v>-660</v>
      </c>
      <c r="N79" s="19">
        <f t="shared" si="16"/>
        <v>-3.849294296045725</v>
      </c>
    </row>
    <row r="80" spans="1:14" ht="14.25" customHeight="1">
      <c r="A80" s="174"/>
      <c r="B80" s="147"/>
      <c r="C80" s="31"/>
      <c r="D80" s="31"/>
      <c r="E80" s="31"/>
      <c r="F80" s="31"/>
      <c r="G80" s="72"/>
      <c r="H80" s="147"/>
      <c r="I80" s="147"/>
      <c r="J80" s="76" t="s">
        <v>176</v>
      </c>
      <c r="K80" s="14">
        <v>600</v>
      </c>
      <c r="L80" s="14">
        <v>600</v>
      </c>
      <c r="M80" s="21">
        <f aca="true" t="shared" si="17" ref="M80:M90">L80-K80</f>
        <v>0</v>
      </c>
      <c r="N80" s="24">
        <f t="shared" si="16"/>
        <v>0</v>
      </c>
    </row>
    <row r="81" spans="1:14" ht="14.25" customHeight="1">
      <c r="A81" s="174"/>
      <c r="B81" s="147"/>
      <c r="C81" s="31"/>
      <c r="D81" s="31"/>
      <c r="E81" s="31"/>
      <c r="F81" s="31"/>
      <c r="G81" s="72"/>
      <c r="H81" s="147"/>
      <c r="I81" s="147"/>
      <c r="J81" s="74" t="s">
        <v>177</v>
      </c>
      <c r="K81" s="14">
        <v>4000</v>
      </c>
      <c r="L81" s="14">
        <v>4000</v>
      </c>
      <c r="M81" s="21">
        <f t="shared" si="17"/>
        <v>0</v>
      </c>
      <c r="N81" s="24">
        <f t="shared" si="16"/>
        <v>0</v>
      </c>
    </row>
    <row r="82" spans="1:14" ht="14.25" customHeight="1">
      <c r="A82" s="174"/>
      <c r="B82" s="147"/>
      <c r="C82" s="31"/>
      <c r="D82" s="31"/>
      <c r="E82" s="31"/>
      <c r="F82" s="31"/>
      <c r="G82" s="72"/>
      <c r="H82" s="147"/>
      <c r="I82" s="147"/>
      <c r="J82" s="74" t="s">
        <v>178</v>
      </c>
      <c r="K82" s="14">
        <v>7500</v>
      </c>
      <c r="L82" s="14">
        <v>7500</v>
      </c>
      <c r="M82" s="15">
        <f t="shared" si="17"/>
        <v>0</v>
      </c>
      <c r="N82" s="19">
        <f t="shared" si="16"/>
        <v>0</v>
      </c>
    </row>
    <row r="83" spans="1:14" ht="14.25" customHeight="1">
      <c r="A83" s="174"/>
      <c r="B83" s="147"/>
      <c r="C83" s="31"/>
      <c r="D83" s="31"/>
      <c r="E83" s="31"/>
      <c r="F83" s="31"/>
      <c r="G83" s="72"/>
      <c r="H83" s="165"/>
      <c r="I83" s="165"/>
      <c r="J83" s="74" t="s">
        <v>69</v>
      </c>
      <c r="K83" s="14">
        <v>0</v>
      </c>
      <c r="L83" s="14">
        <v>0</v>
      </c>
      <c r="M83" s="15">
        <f t="shared" si="17"/>
        <v>0</v>
      </c>
      <c r="N83" s="24">
        <v>0</v>
      </c>
    </row>
    <row r="84" spans="1:14" ht="17.25" customHeight="1">
      <c r="A84" s="174"/>
      <c r="B84" s="147"/>
      <c r="C84" s="31"/>
      <c r="D84" s="31"/>
      <c r="E84" s="31"/>
      <c r="F84" s="31"/>
      <c r="G84" s="72"/>
      <c r="H84" s="12" t="s">
        <v>70</v>
      </c>
      <c r="I84" s="163" t="s">
        <v>165</v>
      </c>
      <c r="J84" s="163"/>
      <c r="K84" s="14">
        <f>SUM(K85)</f>
        <v>11000</v>
      </c>
      <c r="L84" s="14">
        <f>SUM(L85)</f>
        <v>11000</v>
      </c>
      <c r="M84" s="15">
        <f t="shared" si="17"/>
        <v>0</v>
      </c>
      <c r="N84" s="19">
        <f t="shared" si="16"/>
        <v>0</v>
      </c>
    </row>
    <row r="85" spans="1:14" ht="14.25" customHeight="1">
      <c r="A85" s="174"/>
      <c r="B85" s="147"/>
      <c r="C85" s="31"/>
      <c r="D85" s="31"/>
      <c r="E85" s="31"/>
      <c r="F85" s="31"/>
      <c r="G85" s="72"/>
      <c r="H85" s="5" t="s">
        <v>71</v>
      </c>
      <c r="I85" s="14" t="s">
        <v>179</v>
      </c>
      <c r="J85" s="14" t="s">
        <v>180</v>
      </c>
      <c r="K85" s="14">
        <v>11000</v>
      </c>
      <c r="L85" s="14">
        <v>11000</v>
      </c>
      <c r="M85" s="15">
        <f t="shared" si="17"/>
        <v>0</v>
      </c>
      <c r="N85" s="19">
        <f t="shared" si="16"/>
        <v>0</v>
      </c>
    </row>
    <row r="86" spans="1:14" ht="14.25" customHeight="1">
      <c r="A86" s="174"/>
      <c r="B86" s="147"/>
      <c r="C86" s="31"/>
      <c r="D86" s="31"/>
      <c r="E86" s="31"/>
      <c r="F86" s="31"/>
      <c r="G86" s="72"/>
      <c r="H86" s="42" t="s">
        <v>72</v>
      </c>
      <c r="I86" s="163" t="s">
        <v>139</v>
      </c>
      <c r="J86" s="163"/>
      <c r="K86" s="14">
        <f>SUM(K87)</f>
        <v>0</v>
      </c>
      <c r="L86" s="14">
        <f>SUM(L87)</f>
        <v>0</v>
      </c>
      <c r="M86" s="21">
        <f t="shared" si="17"/>
        <v>0</v>
      </c>
      <c r="N86" s="24">
        <v>0</v>
      </c>
    </row>
    <row r="87" spans="1:14" ht="14.25" customHeight="1">
      <c r="A87" s="174"/>
      <c r="B87" s="147"/>
      <c r="C87" s="31"/>
      <c r="D87" s="31"/>
      <c r="E87" s="31"/>
      <c r="F87" s="31"/>
      <c r="G87" s="72"/>
      <c r="H87" s="77"/>
      <c r="I87" s="14" t="s">
        <v>149</v>
      </c>
      <c r="J87" s="14" t="s">
        <v>150</v>
      </c>
      <c r="K87" s="14">
        <v>0</v>
      </c>
      <c r="L87" s="14">
        <v>0</v>
      </c>
      <c r="M87" s="21">
        <f t="shared" si="17"/>
        <v>0</v>
      </c>
      <c r="N87" s="24">
        <v>0</v>
      </c>
    </row>
    <row r="88" spans="1:14" ht="18" customHeight="1">
      <c r="A88" s="174"/>
      <c r="B88" s="147"/>
      <c r="C88" s="31"/>
      <c r="D88" s="31"/>
      <c r="E88" s="31"/>
      <c r="F88" s="31"/>
      <c r="G88" s="72"/>
      <c r="H88" s="12" t="s">
        <v>73</v>
      </c>
      <c r="I88" s="163" t="s">
        <v>139</v>
      </c>
      <c r="J88" s="163"/>
      <c r="K88" s="14">
        <f>SUM(K89)</f>
        <v>1164</v>
      </c>
      <c r="L88" s="14">
        <f>SUM(L89)</f>
        <v>300</v>
      </c>
      <c r="M88" s="15">
        <f t="shared" si="17"/>
        <v>-864</v>
      </c>
      <c r="N88" s="19">
        <f>M88*100/K88</f>
        <v>-74.22680412371135</v>
      </c>
    </row>
    <row r="89" spans="1:14" ht="18" customHeight="1">
      <c r="A89" s="174"/>
      <c r="B89" s="147"/>
      <c r="C89" s="31"/>
      <c r="D89" s="31"/>
      <c r="E89" s="31"/>
      <c r="F89" s="31"/>
      <c r="G89" s="72"/>
      <c r="H89" s="129"/>
      <c r="I89" s="14" t="s">
        <v>74</v>
      </c>
      <c r="J89" s="14" t="s">
        <v>75</v>
      </c>
      <c r="K89" s="14">
        <v>1164</v>
      </c>
      <c r="L89" s="14">
        <v>300</v>
      </c>
      <c r="M89" s="15">
        <f>L89-K89</f>
        <v>-864</v>
      </c>
      <c r="N89" s="19">
        <f>M89*100/K89</f>
        <v>-74.22680412371135</v>
      </c>
    </row>
    <row r="90" spans="1:14" ht="14.25" customHeight="1" thickBot="1">
      <c r="A90" s="148"/>
      <c r="B90" s="149"/>
      <c r="C90" s="60"/>
      <c r="D90" s="60"/>
      <c r="E90" s="60"/>
      <c r="F90" s="60"/>
      <c r="G90" s="78"/>
      <c r="H90" s="35" t="s">
        <v>218</v>
      </c>
      <c r="I90" s="60" t="s">
        <v>219</v>
      </c>
      <c r="J90" s="60" t="s">
        <v>220</v>
      </c>
      <c r="K90" s="60">
        <v>0</v>
      </c>
      <c r="L90" s="60">
        <v>1265</v>
      </c>
      <c r="M90" s="63">
        <f t="shared" si="17"/>
        <v>1265</v>
      </c>
      <c r="N90" s="139">
        <v>0</v>
      </c>
    </row>
  </sheetData>
  <mergeCells count="60">
    <mergeCell ref="L2:N2"/>
    <mergeCell ref="H6:J6"/>
    <mergeCell ref="I59:J59"/>
    <mergeCell ref="I84:J84"/>
    <mergeCell ref="L57:L58"/>
    <mergeCell ref="M57:N57"/>
    <mergeCell ref="J30:J31"/>
    <mergeCell ref="K30:K31"/>
    <mergeCell ref="L30:L31"/>
    <mergeCell ref="M30:N30"/>
    <mergeCell ref="A79:A90"/>
    <mergeCell ref="B79:B90"/>
    <mergeCell ref="H79:H83"/>
    <mergeCell ref="I79:I83"/>
    <mergeCell ref="I86:J86"/>
    <mergeCell ref="I88:J88"/>
    <mergeCell ref="A59:A78"/>
    <mergeCell ref="B59:B78"/>
    <mergeCell ref="J57:J58"/>
    <mergeCell ref="K57:K58"/>
    <mergeCell ref="I57:I58"/>
    <mergeCell ref="A56:G56"/>
    <mergeCell ref="H56:N56"/>
    <mergeCell ref="A57:A58"/>
    <mergeCell ref="B57:B58"/>
    <mergeCell ref="C57:C58"/>
    <mergeCell ref="D57:D58"/>
    <mergeCell ref="E57:E58"/>
    <mergeCell ref="F57:G57"/>
    <mergeCell ref="H57:H58"/>
    <mergeCell ref="A29:G29"/>
    <mergeCell ref="H29:N29"/>
    <mergeCell ref="A30:A31"/>
    <mergeCell ref="B30:B31"/>
    <mergeCell ref="C30:C31"/>
    <mergeCell ref="D30:D31"/>
    <mergeCell ref="E30:E31"/>
    <mergeCell ref="F30:G30"/>
    <mergeCell ref="H30:H31"/>
    <mergeCell ref="I30:I31"/>
    <mergeCell ref="M4:N4"/>
    <mergeCell ref="A7:C7"/>
    <mergeCell ref="H7:J7"/>
    <mergeCell ref="B8:C8"/>
    <mergeCell ref="I8:J8"/>
    <mergeCell ref="I4:I5"/>
    <mergeCell ref="J4:J5"/>
    <mergeCell ref="K4:K5"/>
    <mergeCell ref="L4:L5"/>
    <mergeCell ref="A6:C6"/>
    <mergeCell ref="A1:N1"/>
    <mergeCell ref="A3:G3"/>
    <mergeCell ref="H3:N3"/>
    <mergeCell ref="A4:A5"/>
    <mergeCell ref="B4:B5"/>
    <mergeCell ref="C4:C5"/>
    <mergeCell ref="D4:D5"/>
    <mergeCell ref="E4:E5"/>
    <mergeCell ref="F4:G4"/>
    <mergeCell ref="H4:H5"/>
  </mergeCells>
  <printOptions/>
  <pageMargins left="0.1968503937007874" right="0.1968503937007874" top="0.5905511811023623" bottom="0.3937007874015748" header="0" footer="0"/>
  <pageSetup horizontalDpi="600" verticalDpi="600" orientation="landscape" paperSize="9" r:id="rId1"/>
  <ignoredErrors>
    <ignoredError sqref="K41:L41 K59:L5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="75" zoomScaleNormal="75" workbookViewId="0" topLeftCell="A1">
      <selection activeCell="H7" sqref="H7:J7"/>
    </sheetView>
  </sheetViews>
  <sheetFormatPr defaultColWidth="8.88671875" defaultRowHeight="13.5"/>
  <cols>
    <col min="1" max="1" width="7.5546875" style="0" customWidth="1"/>
    <col min="2" max="2" width="9.88671875" style="0" customWidth="1"/>
    <col min="3" max="3" width="12.3359375" style="0" customWidth="1"/>
    <col min="4" max="4" width="7.6640625" style="0" customWidth="1"/>
    <col min="5" max="7" width="7.4453125" style="0" customWidth="1"/>
    <col min="8" max="8" width="7.5546875" style="0" customWidth="1"/>
    <col min="9" max="9" width="7.4453125" style="0" customWidth="1"/>
    <col min="10" max="10" width="13.3359375" style="0" customWidth="1"/>
    <col min="12" max="12" width="8.21484375" style="0" customWidth="1"/>
    <col min="13" max="13" width="7.77734375" style="0" customWidth="1"/>
    <col min="14" max="14" width="7.5546875" style="0" customWidth="1"/>
  </cols>
  <sheetData>
    <row r="1" spans="1:14" ht="25.5">
      <c r="A1" s="153" t="s">
        <v>211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13.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19.5" thickBot="1">
      <c r="A3" s="2" t="s">
        <v>88</v>
      </c>
      <c r="B3" s="2"/>
      <c r="C3" s="2"/>
      <c r="D3" s="2"/>
      <c r="E3" s="2" t="s">
        <v>89</v>
      </c>
      <c r="F3" s="2"/>
      <c r="G3" s="2"/>
      <c r="H3" s="2"/>
      <c r="I3" s="2"/>
      <c r="J3" s="2"/>
      <c r="K3" s="2"/>
      <c r="L3" s="2"/>
      <c r="M3" s="150" t="s">
        <v>90</v>
      </c>
      <c r="N3" s="150"/>
    </row>
    <row r="4" spans="1:14" ht="17.25" customHeight="1">
      <c r="A4" s="154" t="s">
        <v>91</v>
      </c>
      <c r="B4" s="155"/>
      <c r="C4" s="155"/>
      <c r="D4" s="155"/>
      <c r="E4" s="155"/>
      <c r="F4" s="155"/>
      <c r="G4" s="155"/>
      <c r="H4" s="155" t="s">
        <v>92</v>
      </c>
      <c r="I4" s="155"/>
      <c r="J4" s="155"/>
      <c r="K4" s="155"/>
      <c r="L4" s="155"/>
      <c r="M4" s="155"/>
      <c r="N4" s="156"/>
    </row>
    <row r="5" spans="1:14" ht="13.5">
      <c r="A5" s="157" t="s">
        <v>93</v>
      </c>
      <c r="B5" s="159" t="s">
        <v>94</v>
      </c>
      <c r="C5" s="159" t="s">
        <v>95</v>
      </c>
      <c r="D5" s="159" t="s">
        <v>141</v>
      </c>
      <c r="E5" s="159" t="s">
        <v>213</v>
      </c>
      <c r="F5" s="159" t="s">
        <v>96</v>
      </c>
      <c r="G5" s="159"/>
      <c r="H5" s="159" t="s">
        <v>93</v>
      </c>
      <c r="I5" s="159" t="s">
        <v>94</v>
      </c>
      <c r="J5" s="159" t="s">
        <v>95</v>
      </c>
      <c r="K5" s="159" t="s">
        <v>141</v>
      </c>
      <c r="L5" s="159" t="s">
        <v>213</v>
      </c>
      <c r="M5" s="159" t="s">
        <v>96</v>
      </c>
      <c r="N5" s="161"/>
    </row>
    <row r="6" spans="1:14" ht="13.5" customHeight="1" thickBot="1">
      <c r="A6" s="158"/>
      <c r="B6" s="160"/>
      <c r="C6" s="160"/>
      <c r="D6" s="160"/>
      <c r="E6" s="160"/>
      <c r="F6" s="132" t="s">
        <v>97</v>
      </c>
      <c r="G6" s="132" t="s">
        <v>98</v>
      </c>
      <c r="H6" s="160"/>
      <c r="I6" s="160"/>
      <c r="J6" s="160"/>
      <c r="K6" s="160"/>
      <c r="L6" s="160"/>
      <c r="M6" s="132" t="s">
        <v>97</v>
      </c>
      <c r="N6" s="133" t="s">
        <v>98</v>
      </c>
    </row>
    <row r="7" spans="1:14" ht="19.5" customHeight="1">
      <c r="A7" s="179" t="s">
        <v>223</v>
      </c>
      <c r="B7" s="180"/>
      <c r="C7" s="180"/>
      <c r="D7" s="140">
        <f>D8+D17+D19</f>
        <v>104048</v>
      </c>
      <c r="E7" s="140">
        <f>E8+E17+E19</f>
        <v>103313</v>
      </c>
      <c r="F7" s="141">
        <f aca="true" t="shared" si="0" ref="F7:F12">E7-D7</f>
        <v>-735</v>
      </c>
      <c r="G7" s="142">
        <f>F7*100/D7</f>
        <v>-0.7064047362755651</v>
      </c>
      <c r="H7" s="181" t="s">
        <v>224</v>
      </c>
      <c r="I7" s="181"/>
      <c r="J7" s="181"/>
      <c r="K7" s="140">
        <f>K8+K23+K24+K36</f>
        <v>104048</v>
      </c>
      <c r="L7" s="140">
        <f>L8+L23+L24+L36</f>
        <v>103313</v>
      </c>
      <c r="M7" s="141">
        <f>L7-K7</f>
        <v>-735</v>
      </c>
      <c r="N7" s="143">
        <f aca="true" t="shared" si="1" ref="N7:N17">M7*100/K7</f>
        <v>-0.7064047362755651</v>
      </c>
    </row>
    <row r="8" spans="1:14" ht="12.75" customHeight="1">
      <c r="A8" s="81" t="s">
        <v>133</v>
      </c>
      <c r="B8" s="4" t="s">
        <v>99</v>
      </c>
      <c r="C8" s="4"/>
      <c r="D8" s="5">
        <f>D9+D14</f>
        <v>99396</v>
      </c>
      <c r="E8" s="5">
        <f>E9+E14</f>
        <v>98662</v>
      </c>
      <c r="F8" s="82">
        <f t="shared" si="0"/>
        <v>-734</v>
      </c>
      <c r="G8" s="83">
        <f>F8*100/D8</f>
        <v>-0.7384603002132882</v>
      </c>
      <c r="H8" s="23" t="s">
        <v>100</v>
      </c>
      <c r="I8" s="177" t="s">
        <v>99</v>
      </c>
      <c r="J8" s="178"/>
      <c r="K8" s="5">
        <f>K9+K17</f>
        <v>61389</v>
      </c>
      <c r="L8" s="5">
        <f>L9+L17</f>
        <v>61301</v>
      </c>
      <c r="M8" s="82">
        <f>L8-K8</f>
        <v>-88</v>
      </c>
      <c r="N8" s="84">
        <f t="shared" si="1"/>
        <v>-0.14334815683591523</v>
      </c>
    </row>
    <row r="9" spans="1:14" ht="12.75" customHeight="1">
      <c r="A9" s="81" t="s">
        <v>147</v>
      </c>
      <c r="B9" s="29" t="s">
        <v>101</v>
      </c>
      <c r="C9" s="13" t="s">
        <v>102</v>
      </c>
      <c r="D9" s="14">
        <f>SUM(D10:D12)</f>
        <v>58596</v>
      </c>
      <c r="E9" s="14">
        <f>SUM(E10:E12)</f>
        <v>58596</v>
      </c>
      <c r="F9" s="14">
        <f t="shared" si="0"/>
        <v>0</v>
      </c>
      <c r="G9" s="85">
        <f>F9*100/D9</f>
        <v>0</v>
      </c>
      <c r="H9" s="17"/>
      <c r="I9" s="18" t="s">
        <v>103</v>
      </c>
      <c r="J9" s="13" t="s">
        <v>102</v>
      </c>
      <c r="K9" s="14">
        <f>SUM(K10:K16)</f>
        <v>58374</v>
      </c>
      <c r="L9" s="14">
        <f>SUM(L10:L16)</f>
        <v>58375</v>
      </c>
      <c r="M9" s="86">
        <f>L9-K9</f>
        <v>1</v>
      </c>
      <c r="N9" s="87">
        <f t="shared" si="1"/>
        <v>0.0017130914448213247</v>
      </c>
    </row>
    <row r="10" spans="1:14" ht="12.75" customHeight="1">
      <c r="A10" s="81"/>
      <c r="B10" s="17"/>
      <c r="C10" s="40" t="s">
        <v>202</v>
      </c>
      <c r="D10" s="14">
        <v>0</v>
      </c>
      <c r="E10" s="14">
        <v>0</v>
      </c>
      <c r="F10" s="14">
        <f t="shared" si="0"/>
        <v>0</v>
      </c>
      <c r="G10" s="85">
        <v>0</v>
      </c>
      <c r="H10" s="17"/>
      <c r="I10" s="17"/>
      <c r="J10" s="14" t="s">
        <v>104</v>
      </c>
      <c r="K10" s="14">
        <v>24312</v>
      </c>
      <c r="L10" s="14">
        <v>24312</v>
      </c>
      <c r="M10" s="86">
        <f aca="true" t="shared" si="2" ref="M10:M23">L10-K10</f>
        <v>0</v>
      </c>
      <c r="N10" s="87">
        <f t="shared" si="1"/>
        <v>0</v>
      </c>
    </row>
    <row r="11" spans="1:14" ht="12.75" customHeight="1">
      <c r="A11" s="81"/>
      <c r="B11" s="17"/>
      <c r="C11" s="40" t="s">
        <v>193</v>
      </c>
      <c r="D11" s="14">
        <v>2400</v>
      </c>
      <c r="E11" s="14">
        <v>2400</v>
      </c>
      <c r="F11" s="14">
        <f t="shared" si="0"/>
        <v>0</v>
      </c>
      <c r="G11" s="85">
        <f>F11*100/D11</f>
        <v>0</v>
      </c>
      <c r="H11" s="17"/>
      <c r="I11" s="17"/>
      <c r="J11" s="14" t="s">
        <v>106</v>
      </c>
      <c r="K11" s="14">
        <v>9193</v>
      </c>
      <c r="L11" s="14">
        <v>9193</v>
      </c>
      <c r="M11" s="86">
        <f t="shared" si="2"/>
        <v>0</v>
      </c>
      <c r="N11" s="87">
        <f t="shared" si="1"/>
        <v>0</v>
      </c>
    </row>
    <row r="12" spans="1:14" ht="12.75" customHeight="1">
      <c r="A12" s="81"/>
      <c r="B12" s="31"/>
      <c r="C12" s="114" t="s">
        <v>203</v>
      </c>
      <c r="D12" s="29">
        <v>56196</v>
      </c>
      <c r="E12" s="29">
        <v>56196</v>
      </c>
      <c r="F12" s="95">
        <f t="shared" si="0"/>
        <v>0</v>
      </c>
      <c r="G12" s="115">
        <f>F12*100/D12</f>
        <v>0</v>
      </c>
      <c r="H12" s="17"/>
      <c r="I12" s="17"/>
      <c r="J12" s="14" t="s">
        <v>108</v>
      </c>
      <c r="K12" s="14">
        <v>8621</v>
      </c>
      <c r="L12" s="14">
        <v>8621</v>
      </c>
      <c r="M12" s="14">
        <f t="shared" si="2"/>
        <v>0</v>
      </c>
      <c r="N12" s="89">
        <f t="shared" si="1"/>
        <v>0</v>
      </c>
    </row>
    <row r="13" spans="1:14" ht="12.75" customHeight="1">
      <c r="A13" s="90"/>
      <c r="B13" s="4"/>
      <c r="C13" s="5"/>
      <c r="D13" s="5"/>
      <c r="E13" s="5"/>
      <c r="F13" s="82"/>
      <c r="G13" s="83"/>
      <c r="H13" s="17"/>
      <c r="I13" s="17"/>
      <c r="J13" s="26" t="s">
        <v>77</v>
      </c>
      <c r="K13" s="14">
        <v>8515</v>
      </c>
      <c r="L13" s="14">
        <v>8515</v>
      </c>
      <c r="M13" s="86">
        <f t="shared" si="2"/>
        <v>0</v>
      </c>
      <c r="N13" s="87">
        <f t="shared" si="1"/>
        <v>0</v>
      </c>
    </row>
    <row r="14" spans="1:14" ht="12.75" customHeight="1">
      <c r="A14" s="81"/>
      <c r="B14" s="29" t="s">
        <v>107</v>
      </c>
      <c r="C14" s="13" t="s">
        <v>102</v>
      </c>
      <c r="D14" s="14">
        <f>SUM(D15)</f>
        <v>40800</v>
      </c>
      <c r="E14" s="14">
        <f>SUM(E15)</f>
        <v>40066</v>
      </c>
      <c r="F14" s="86">
        <f aca="true" t="shared" si="3" ref="F14:F22">E14-D14</f>
        <v>-734</v>
      </c>
      <c r="G14" s="88">
        <f aca="true" t="shared" si="4" ref="G14:G22">F14*100/D14</f>
        <v>-1.7990196078431373</v>
      </c>
      <c r="H14" s="17"/>
      <c r="I14" s="17"/>
      <c r="J14" s="121" t="s">
        <v>110</v>
      </c>
      <c r="K14" s="14">
        <v>3413</v>
      </c>
      <c r="L14" s="14">
        <v>3414</v>
      </c>
      <c r="M14" s="86">
        <f t="shared" si="2"/>
        <v>1</v>
      </c>
      <c r="N14" s="87">
        <f t="shared" si="1"/>
        <v>0.02929973630237328</v>
      </c>
    </row>
    <row r="15" spans="1:14" ht="12.75" customHeight="1">
      <c r="A15" s="90"/>
      <c r="B15" s="4"/>
      <c r="C15" s="14" t="s">
        <v>109</v>
      </c>
      <c r="D15" s="14">
        <v>40800</v>
      </c>
      <c r="E15" s="14">
        <v>40066</v>
      </c>
      <c r="F15" s="86">
        <f t="shared" si="3"/>
        <v>-734</v>
      </c>
      <c r="G15" s="88">
        <f t="shared" si="4"/>
        <v>-1.7990196078431373</v>
      </c>
      <c r="H15" s="17"/>
      <c r="I15" s="17"/>
      <c r="J15" s="121" t="s">
        <v>112</v>
      </c>
      <c r="K15" s="14">
        <v>1920</v>
      </c>
      <c r="L15" s="14">
        <v>1920</v>
      </c>
      <c r="M15" s="14">
        <f>L15-K15</f>
        <v>0</v>
      </c>
      <c r="N15" s="89">
        <f t="shared" si="1"/>
        <v>0</v>
      </c>
    </row>
    <row r="16" spans="1:14" ht="12.75" customHeight="1">
      <c r="A16" s="91" t="s">
        <v>134</v>
      </c>
      <c r="B16" s="13" t="s">
        <v>99</v>
      </c>
      <c r="C16" s="13"/>
      <c r="D16" s="14">
        <f>D17</f>
        <v>304</v>
      </c>
      <c r="E16" s="14">
        <f>E17</f>
        <v>304</v>
      </c>
      <c r="F16" s="14">
        <f t="shared" si="3"/>
        <v>0</v>
      </c>
      <c r="G16" s="85">
        <f t="shared" si="4"/>
        <v>0</v>
      </c>
      <c r="H16" s="17"/>
      <c r="I16" s="5"/>
      <c r="J16" s="122" t="s">
        <v>148</v>
      </c>
      <c r="K16" s="14">
        <v>2400</v>
      </c>
      <c r="L16" s="14">
        <v>2400</v>
      </c>
      <c r="M16" s="14">
        <f t="shared" si="2"/>
        <v>0</v>
      </c>
      <c r="N16" s="89">
        <f t="shared" si="1"/>
        <v>0</v>
      </c>
    </row>
    <row r="17" spans="1:14" ht="12.75" customHeight="1">
      <c r="A17" s="81"/>
      <c r="B17" s="29" t="s">
        <v>111</v>
      </c>
      <c r="C17" s="13" t="s">
        <v>102</v>
      </c>
      <c r="D17" s="14">
        <f>D18</f>
        <v>304</v>
      </c>
      <c r="E17" s="14">
        <f>E18</f>
        <v>304</v>
      </c>
      <c r="F17" s="14">
        <f t="shared" si="3"/>
        <v>0</v>
      </c>
      <c r="G17" s="85">
        <f t="shared" si="4"/>
        <v>0</v>
      </c>
      <c r="H17" s="92"/>
      <c r="I17" s="23" t="s">
        <v>78</v>
      </c>
      <c r="J17" s="13" t="s">
        <v>102</v>
      </c>
      <c r="K17" s="14">
        <f>SUM(K18:K22)</f>
        <v>3015</v>
      </c>
      <c r="L17" s="14">
        <f>SUM(L18:L22)</f>
        <v>2926</v>
      </c>
      <c r="M17" s="86">
        <f t="shared" si="2"/>
        <v>-89</v>
      </c>
      <c r="N17" s="87">
        <f t="shared" si="1"/>
        <v>-2.9519071310116085</v>
      </c>
    </row>
    <row r="18" spans="1:14" ht="12.75" customHeight="1">
      <c r="A18" s="90"/>
      <c r="B18" s="4"/>
      <c r="C18" s="20" t="s">
        <v>146</v>
      </c>
      <c r="D18" s="14">
        <v>304</v>
      </c>
      <c r="E18" s="14">
        <v>304</v>
      </c>
      <c r="F18" s="14">
        <f t="shared" si="3"/>
        <v>0</v>
      </c>
      <c r="G18" s="85">
        <f t="shared" si="4"/>
        <v>0</v>
      </c>
      <c r="H18" s="92"/>
      <c r="I18" s="17"/>
      <c r="J18" s="14" t="s">
        <v>114</v>
      </c>
      <c r="K18" s="14">
        <v>0</v>
      </c>
      <c r="L18" s="14">
        <v>0</v>
      </c>
      <c r="M18" s="14">
        <f t="shared" si="2"/>
        <v>0</v>
      </c>
      <c r="N18" s="89">
        <v>0</v>
      </c>
    </row>
    <row r="19" spans="1:14" ht="12.75" customHeight="1">
      <c r="A19" s="91" t="s">
        <v>135</v>
      </c>
      <c r="B19" s="13" t="s">
        <v>99</v>
      </c>
      <c r="C19" s="13"/>
      <c r="D19" s="14">
        <f>D20</f>
        <v>4348</v>
      </c>
      <c r="E19" s="14">
        <f>E20</f>
        <v>4347</v>
      </c>
      <c r="F19" s="86">
        <f t="shared" si="3"/>
        <v>-1</v>
      </c>
      <c r="G19" s="88">
        <f t="shared" si="4"/>
        <v>-0.022999080036798528</v>
      </c>
      <c r="H19" s="92"/>
      <c r="I19" s="17"/>
      <c r="J19" s="40" t="s">
        <v>124</v>
      </c>
      <c r="K19" s="14">
        <v>802</v>
      </c>
      <c r="L19" s="14">
        <v>713</v>
      </c>
      <c r="M19" s="86">
        <f t="shared" si="2"/>
        <v>-89</v>
      </c>
      <c r="N19" s="89">
        <v>0</v>
      </c>
    </row>
    <row r="20" spans="1:14" ht="12.75" customHeight="1">
      <c r="A20" s="81"/>
      <c r="B20" s="29" t="s">
        <v>115</v>
      </c>
      <c r="C20" s="13" t="s">
        <v>102</v>
      </c>
      <c r="D20" s="14">
        <f>SUM(D21:D22)</f>
        <v>4348</v>
      </c>
      <c r="E20" s="14">
        <f>SUM(E21:E22)</f>
        <v>4347</v>
      </c>
      <c r="F20" s="86">
        <f t="shared" si="3"/>
        <v>-1</v>
      </c>
      <c r="G20" s="88">
        <f t="shared" si="4"/>
        <v>-0.022999080036798528</v>
      </c>
      <c r="H20" s="92"/>
      <c r="I20" s="17"/>
      <c r="J20" s="14" t="s">
        <v>119</v>
      </c>
      <c r="K20" s="14">
        <v>407</v>
      </c>
      <c r="L20" s="14">
        <v>407</v>
      </c>
      <c r="M20" s="14">
        <f t="shared" si="2"/>
        <v>0</v>
      </c>
      <c r="N20" s="89">
        <v>0</v>
      </c>
    </row>
    <row r="21" spans="1:14" ht="12.75" customHeight="1">
      <c r="A21" s="81"/>
      <c r="B21" s="17"/>
      <c r="C21" s="20" t="s">
        <v>116</v>
      </c>
      <c r="D21" s="14">
        <v>3</v>
      </c>
      <c r="E21" s="14">
        <v>2</v>
      </c>
      <c r="F21" s="86">
        <f t="shared" si="3"/>
        <v>-1</v>
      </c>
      <c r="G21" s="88">
        <f t="shared" si="4"/>
        <v>-33.333333333333336</v>
      </c>
      <c r="H21" s="17"/>
      <c r="I21" s="17"/>
      <c r="J21" s="14" t="s">
        <v>158</v>
      </c>
      <c r="K21" s="14">
        <v>1400</v>
      </c>
      <c r="L21" s="14">
        <v>1400</v>
      </c>
      <c r="M21" s="95">
        <f>L21-K21</f>
        <v>0</v>
      </c>
      <c r="N21" s="89">
        <f>M21*100/K21</f>
        <v>0</v>
      </c>
    </row>
    <row r="22" spans="1:14" ht="12.75" customHeight="1">
      <c r="A22" s="81"/>
      <c r="B22" s="4"/>
      <c r="C22" s="20" t="s">
        <v>118</v>
      </c>
      <c r="D22" s="14">
        <v>4345</v>
      </c>
      <c r="E22" s="14">
        <v>4345</v>
      </c>
      <c r="F22" s="86">
        <f t="shared" si="3"/>
        <v>0</v>
      </c>
      <c r="G22" s="88">
        <f t="shared" si="4"/>
        <v>0</v>
      </c>
      <c r="H22" s="17"/>
      <c r="I22" s="93"/>
      <c r="J22" s="94" t="s">
        <v>3</v>
      </c>
      <c r="K22" s="29">
        <v>406</v>
      </c>
      <c r="L22" s="29">
        <v>406</v>
      </c>
      <c r="M22" s="95">
        <f>L22-K22</f>
        <v>0</v>
      </c>
      <c r="N22" s="96">
        <f>M22*100/K22</f>
        <v>0</v>
      </c>
    </row>
    <row r="23" spans="1:14" ht="12.75" customHeight="1">
      <c r="A23" s="1"/>
      <c r="B23" s="119"/>
      <c r="C23" s="116"/>
      <c r="D23" s="119"/>
      <c r="E23" s="119"/>
      <c r="F23" s="119"/>
      <c r="G23" s="119"/>
      <c r="H23" s="97" t="s">
        <v>79</v>
      </c>
      <c r="I23" s="98" t="s">
        <v>5</v>
      </c>
      <c r="J23" s="26" t="s">
        <v>6</v>
      </c>
      <c r="K23" s="14">
        <v>1769</v>
      </c>
      <c r="L23" s="14">
        <v>1769</v>
      </c>
      <c r="M23" s="86">
        <f t="shared" si="2"/>
        <v>0</v>
      </c>
      <c r="N23" s="87">
        <f>M23*100/K23</f>
        <v>0</v>
      </c>
    </row>
    <row r="24" spans="1:14" ht="12.75" customHeight="1">
      <c r="A24" s="11"/>
      <c r="B24" s="17"/>
      <c r="C24" s="117"/>
      <c r="D24" s="31"/>
      <c r="E24" s="31"/>
      <c r="F24" s="31"/>
      <c r="G24" s="120"/>
      <c r="H24" s="31" t="s">
        <v>61</v>
      </c>
      <c r="I24" s="182" t="s">
        <v>165</v>
      </c>
      <c r="J24" s="183"/>
      <c r="K24" s="5">
        <f>SUM(K26:K35)</f>
        <v>40890</v>
      </c>
      <c r="L24" s="5">
        <f>SUM(L26:L35)</f>
        <v>40218</v>
      </c>
      <c r="M24" s="82">
        <f aca="true" t="shared" si="5" ref="M24:M35">L24-K24</f>
        <v>-672</v>
      </c>
      <c r="N24" s="84">
        <f>M24*100/K24</f>
        <v>-1.6434336023477623</v>
      </c>
    </row>
    <row r="25" spans="1:14" ht="13.5">
      <c r="A25" s="11"/>
      <c r="B25" s="17"/>
      <c r="C25" s="117"/>
      <c r="D25" s="31"/>
      <c r="E25" s="31"/>
      <c r="F25" s="31"/>
      <c r="G25" s="120"/>
      <c r="H25" s="17"/>
      <c r="I25" s="18" t="s">
        <v>8</v>
      </c>
      <c r="J25" s="13" t="s">
        <v>163</v>
      </c>
      <c r="K25" s="14">
        <f>SUM(K26:K35)</f>
        <v>40890</v>
      </c>
      <c r="L25" s="14">
        <f>SUM(L26:L35)</f>
        <v>40218</v>
      </c>
      <c r="M25" s="86">
        <f t="shared" si="5"/>
        <v>-672</v>
      </c>
      <c r="N25" s="87">
        <f>M25*100/K25</f>
        <v>-1.6434336023477623</v>
      </c>
    </row>
    <row r="26" spans="1:14" ht="13.5">
      <c r="A26" s="11"/>
      <c r="B26" s="17"/>
      <c r="C26" s="117"/>
      <c r="D26" s="31"/>
      <c r="E26" s="31"/>
      <c r="F26" s="31"/>
      <c r="G26" s="120"/>
      <c r="H26" s="17"/>
      <c r="I26" s="17"/>
      <c r="J26" s="121" t="s">
        <v>205</v>
      </c>
      <c r="K26" s="14">
        <v>0</v>
      </c>
      <c r="L26" s="14">
        <v>0</v>
      </c>
      <c r="M26" s="14">
        <f t="shared" si="5"/>
        <v>0</v>
      </c>
      <c r="N26" s="89">
        <v>0</v>
      </c>
    </row>
    <row r="27" spans="1:14" ht="13.5">
      <c r="A27" s="11"/>
      <c r="B27" s="17"/>
      <c r="C27" s="117"/>
      <c r="D27" s="31"/>
      <c r="E27" s="31"/>
      <c r="F27" s="31"/>
      <c r="G27" s="31"/>
      <c r="H27" s="17"/>
      <c r="I27" s="17"/>
      <c r="J27" s="121" t="s">
        <v>206</v>
      </c>
      <c r="K27" s="14">
        <v>0</v>
      </c>
      <c r="L27" s="14">
        <v>0</v>
      </c>
      <c r="M27" s="14">
        <f t="shared" si="5"/>
        <v>0</v>
      </c>
      <c r="N27" s="89">
        <v>0</v>
      </c>
    </row>
    <row r="28" spans="1:14" ht="13.5">
      <c r="A28" s="11"/>
      <c r="B28" s="17"/>
      <c r="C28" s="117"/>
      <c r="D28" s="31"/>
      <c r="E28" s="31"/>
      <c r="F28" s="31"/>
      <c r="G28" s="31"/>
      <c r="H28" s="17"/>
      <c r="I28" s="17"/>
      <c r="J28" s="121" t="s">
        <v>207</v>
      </c>
      <c r="K28" s="14">
        <v>70</v>
      </c>
      <c r="L28" s="14">
        <v>70</v>
      </c>
      <c r="M28" s="86">
        <f t="shared" si="5"/>
        <v>0</v>
      </c>
      <c r="N28" s="87">
        <f>M28*100/K28</f>
        <v>0</v>
      </c>
    </row>
    <row r="29" spans="1:14" ht="13.5">
      <c r="A29" s="11"/>
      <c r="B29" s="17"/>
      <c r="C29" s="117"/>
      <c r="D29" s="31"/>
      <c r="E29" s="31"/>
      <c r="F29" s="31"/>
      <c r="G29" s="31"/>
      <c r="H29" s="17"/>
      <c r="I29" s="17"/>
      <c r="J29" s="121" t="s">
        <v>208</v>
      </c>
      <c r="K29" s="14">
        <v>400</v>
      </c>
      <c r="L29" s="14">
        <v>400</v>
      </c>
      <c r="M29" s="86">
        <f t="shared" si="5"/>
        <v>0</v>
      </c>
      <c r="N29" s="87">
        <f>M29*100/K29</f>
        <v>0</v>
      </c>
    </row>
    <row r="30" spans="1:14" ht="13.5">
      <c r="A30" s="11"/>
      <c r="B30" s="17"/>
      <c r="C30" s="117"/>
      <c r="D30" s="31"/>
      <c r="E30" s="31"/>
      <c r="F30" s="31"/>
      <c r="G30" s="31"/>
      <c r="H30" s="17"/>
      <c r="I30" s="17"/>
      <c r="J30" s="121" t="s">
        <v>209</v>
      </c>
      <c r="K30" s="14">
        <v>100</v>
      </c>
      <c r="L30" s="14">
        <v>200</v>
      </c>
      <c r="M30" s="86">
        <f t="shared" si="5"/>
        <v>100</v>
      </c>
      <c r="N30" s="89">
        <v>0</v>
      </c>
    </row>
    <row r="31" spans="1:14" ht="13.5">
      <c r="A31" s="11"/>
      <c r="B31" s="17"/>
      <c r="C31" s="117"/>
      <c r="D31" s="31"/>
      <c r="E31" s="31"/>
      <c r="F31" s="31"/>
      <c r="G31" s="31"/>
      <c r="H31" s="17"/>
      <c r="I31" s="17"/>
      <c r="J31" s="14" t="s">
        <v>80</v>
      </c>
      <c r="K31" s="14">
        <v>200</v>
      </c>
      <c r="L31" s="14">
        <v>180</v>
      </c>
      <c r="M31" s="86">
        <f t="shared" si="5"/>
        <v>-20</v>
      </c>
      <c r="N31" s="89">
        <v>0</v>
      </c>
    </row>
    <row r="32" spans="1:14" ht="13.5">
      <c r="A32" s="11"/>
      <c r="B32" s="17"/>
      <c r="C32" s="117"/>
      <c r="D32" s="31"/>
      <c r="E32" s="31"/>
      <c r="F32" s="31"/>
      <c r="G32" s="31"/>
      <c r="H32" s="17"/>
      <c r="I32" s="17"/>
      <c r="J32" s="26" t="s">
        <v>81</v>
      </c>
      <c r="K32" s="14">
        <v>110</v>
      </c>
      <c r="L32" s="14">
        <v>110</v>
      </c>
      <c r="M32" s="14">
        <f t="shared" si="5"/>
        <v>0</v>
      </c>
      <c r="N32" s="87">
        <f>M32*100/K32</f>
        <v>0</v>
      </c>
    </row>
    <row r="33" spans="1:14" ht="13.5">
      <c r="A33" s="11"/>
      <c r="B33" s="17"/>
      <c r="C33" s="117"/>
      <c r="D33" s="31"/>
      <c r="E33" s="31"/>
      <c r="F33" s="31"/>
      <c r="G33" s="31"/>
      <c r="H33" s="17"/>
      <c r="I33" s="17"/>
      <c r="J33" s="26" t="s">
        <v>9</v>
      </c>
      <c r="K33" s="14">
        <v>39960</v>
      </c>
      <c r="L33" s="14">
        <v>39208</v>
      </c>
      <c r="M33" s="86">
        <f t="shared" si="5"/>
        <v>-752</v>
      </c>
      <c r="N33" s="87">
        <f>M33*100/K33</f>
        <v>-1.8818818818818819</v>
      </c>
    </row>
    <row r="34" spans="1:14" ht="13.5">
      <c r="A34" s="11"/>
      <c r="B34" s="17"/>
      <c r="C34" s="117"/>
      <c r="D34" s="31"/>
      <c r="E34" s="31"/>
      <c r="F34" s="31"/>
      <c r="G34" s="31"/>
      <c r="H34" s="17"/>
      <c r="I34" s="17"/>
      <c r="J34" s="14" t="s">
        <v>10</v>
      </c>
      <c r="K34" s="14">
        <v>0</v>
      </c>
      <c r="L34" s="14">
        <v>0</v>
      </c>
      <c r="M34" s="14">
        <f t="shared" si="5"/>
        <v>0</v>
      </c>
      <c r="N34" s="87">
        <v>0</v>
      </c>
    </row>
    <row r="35" spans="1:14" ht="13.5">
      <c r="A35" s="11"/>
      <c r="B35" s="17"/>
      <c r="C35" s="117"/>
      <c r="D35" s="31"/>
      <c r="E35" s="31"/>
      <c r="F35" s="31"/>
      <c r="G35" s="31"/>
      <c r="H35" s="4"/>
      <c r="I35" s="4"/>
      <c r="J35" s="14" t="s">
        <v>11</v>
      </c>
      <c r="K35" s="14">
        <v>50</v>
      </c>
      <c r="L35" s="14">
        <v>50</v>
      </c>
      <c r="M35" s="14">
        <f t="shared" si="5"/>
        <v>0</v>
      </c>
      <c r="N35" s="87">
        <f>M35*100/K35</f>
        <v>0</v>
      </c>
    </row>
    <row r="36" spans="1:14" ht="14.25" thickBot="1">
      <c r="A36" s="34"/>
      <c r="B36" s="35"/>
      <c r="C36" s="118"/>
      <c r="D36" s="60"/>
      <c r="E36" s="60"/>
      <c r="F36" s="60"/>
      <c r="G36" s="60"/>
      <c r="H36" s="37" t="s">
        <v>221</v>
      </c>
      <c r="I36" s="102" t="s">
        <v>220</v>
      </c>
      <c r="J36" s="102" t="s">
        <v>220</v>
      </c>
      <c r="K36" s="37">
        <v>0</v>
      </c>
      <c r="L36" s="37">
        <v>25</v>
      </c>
      <c r="M36" s="37">
        <f>L36-K36</f>
        <v>25</v>
      </c>
      <c r="N36" s="103">
        <v>0</v>
      </c>
    </row>
  </sheetData>
  <mergeCells count="20">
    <mergeCell ref="M3:N3"/>
    <mergeCell ref="I8:J8"/>
    <mergeCell ref="I24:J24"/>
    <mergeCell ref="H5:H6"/>
    <mergeCell ref="K5:K6"/>
    <mergeCell ref="L5:L6"/>
    <mergeCell ref="A7:C7"/>
    <mergeCell ref="H7:J7"/>
    <mergeCell ref="I5:I6"/>
    <mergeCell ref="J5:J6"/>
    <mergeCell ref="A1:N1"/>
    <mergeCell ref="A4:G4"/>
    <mergeCell ref="H4:N4"/>
    <mergeCell ref="A5:A6"/>
    <mergeCell ref="B5:B6"/>
    <mergeCell ref="C5:C6"/>
    <mergeCell ref="D5:D6"/>
    <mergeCell ref="E5:E6"/>
    <mergeCell ref="M5:N5"/>
    <mergeCell ref="F5:G5"/>
  </mergeCells>
  <printOptions/>
  <pageMargins left="0.35433070866141736" right="0.35433070866141736" top="0.5905511811023623" bottom="0.5905511811023623" header="0" footer="0"/>
  <pageSetup horizontalDpi="600" verticalDpi="600" orientation="landscape" paperSize="9" r:id="rId1"/>
  <ignoredErrors>
    <ignoredError sqref="K17:L17 K24:K25 L24:L2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zoomScale="75" zoomScaleNormal="75" workbookViewId="0" topLeftCell="A1">
      <selection activeCell="H7" sqref="H7"/>
    </sheetView>
  </sheetViews>
  <sheetFormatPr defaultColWidth="8.88671875" defaultRowHeight="13.5"/>
  <cols>
    <col min="2" max="2" width="10.6640625" style="0" customWidth="1"/>
    <col min="3" max="3" width="12.21484375" style="0" customWidth="1"/>
    <col min="4" max="4" width="7.99609375" style="0" customWidth="1"/>
    <col min="5" max="5" width="7.77734375" style="0" customWidth="1"/>
    <col min="6" max="6" width="7.21484375" style="0" customWidth="1"/>
    <col min="7" max="7" width="7.10546875" style="0" customWidth="1"/>
    <col min="10" max="10" width="14.5546875" style="0" customWidth="1"/>
    <col min="11" max="11" width="7.77734375" style="0" customWidth="1"/>
    <col min="12" max="12" width="8.10546875" style="0" customWidth="1"/>
    <col min="13" max="14" width="7.10546875" style="0" customWidth="1"/>
  </cols>
  <sheetData>
    <row r="1" spans="1:14" ht="39" customHeight="1">
      <c r="A1" s="153" t="s">
        <v>212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24" customHeight="1" thickBot="1">
      <c r="A2" s="2" t="s">
        <v>88</v>
      </c>
      <c r="B2" s="2"/>
      <c r="C2" s="2"/>
      <c r="D2" s="2"/>
      <c r="E2" s="2" t="s">
        <v>89</v>
      </c>
      <c r="F2" s="2"/>
      <c r="G2" s="2"/>
      <c r="H2" s="2"/>
      <c r="I2" s="2"/>
      <c r="J2" s="2"/>
      <c r="K2" s="2"/>
      <c r="L2" s="2"/>
      <c r="M2" s="150" t="s">
        <v>90</v>
      </c>
      <c r="N2" s="150"/>
    </row>
    <row r="3" spans="1:14" ht="26.25" customHeight="1">
      <c r="A3" s="154" t="s">
        <v>91</v>
      </c>
      <c r="B3" s="155"/>
      <c r="C3" s="155"/>
      <c r="D3" s="155"/>
      <c r="E3" s="155"/>
      <c r="F3" s="155"/>
      <c r="G3" s="155"/>
      <c r="H3" s="155" t="s">
        <v>92</v>
      </c>
      <c r="I3" s="155"/>
      <c r="J3" s="155"/>
      <c r="K3" s="155"/>
      <c r="L3" s="155"/>
      <c r="M3" s="155"/>
      <c r="N3" s="156"/>
    </row>
    <row r="4" spans="1:14" ht="18" customHeight="1">
      <c r="A4" s="157" t="s">
        <v>93</v>
      </c>
      <c r="B4" s="159" t="s">
        <v>94</v>
      </c>
      <c r="C4" s="159" t="s">
        <v>95</v>
      </c>
      <c r="D4" s="159" t="s">
        <v>141</v>
      </c>
      <c r="E4" s="159" t="s">
        <v>213</v>
      </c>
      <c r="F4" s="159" t="s">
        <v>96</v>
      </c>
      <c r="G4" s="159"/>
      <c r="H4" s="159" t="s">
        <v>93</v>
      </c>
      <c r="I4" s="159" t="s">
        <v>94</v>
      </c>
      <c r="J4" s="159" t="s">
        <v>95</v>
      </c>
      <c r="K4" s="159" t="s">
        <v>141</v>
      </c>
      <c r="L4" s="159" t="s">
        <v>213</v>
      </c>
      <c r="M4" s="159" t="s">
        <v>96</v>
      </c>
      <c r="N4" s="161"/>
    </row>
    <row r="5" spans="1:14" ht="18" customHeight="1" thickBot="1">
      <c r="A5" s="158"/>
      <c r="B5" s="160"/>
      <c r="C5" s="160"/>
      <c r="D5" s="160"/>
      <c r="E5" s="160"/>
      <c r="F5" s="132" t="s">
        <v>97</v>
      </c>
      <c r="G5" s="132" t="s">
        <v>98</v>
      </c>
      <c r="H5" s="160"/>
      <c r="I5" s="160"/>
      <c r="J5" s="160"/>
      <c r="K5" s="160"/>
      <c r="L5" s="160"/>
      <c r="M5" s="132" t="s">
        <v>97</v>
      </c>
      <c r="N5" s="133" t="s">
        <v>98</v>
      </c>
    </row>
    <row r="6" spans="1:14" ht="33.75" customHeight="1">
      <c r="A6" s="179" t="s">
        <v>223</v>
      </c>
      <c r="B6" s="180"/>
      <c r="C6" s="180"/>
      <c r="D6" s="140">
        <f>D7+D10+D18+D21</f>
        <v>54654</v>
      </c>
      <c r="E6" s="140">
        <f>E7+E10+E18+E21</f>
        <v>54094</v>
      </c>
      <c r="F6" s="144">
        <f>E6-D6</f>
        <v>-560</v>
      </c>
      <c r="G6" s="145">
        <f aca="true" t="shared" si="0" ref="G6:G13">F6*100/D6</f>
        <v>-1.024627657627987</v>
      </c>
      <c r="H6" s="184" t="s">
        <v>224</v>
      </c>
      <c r="I6" s="181"/>
      <c r="J6" s="181"/>
      <c r="K6" s="140">
        <f>K7+K26+K31</f>
        <v>54654</v>
      </c>
      <c r="L6" s="140">
        <f>L7+L26+L31+L36</f>
        <v>54094</v>
      </c>
      <c r="M6" s="144">
        <f>L6-K6</f>
        <v>-560</v>
      </c>
      <c r="N6" s="146">
        <f>M6*100/K6</f>
        <v>-1.024627657627987</v>
      </c>
    </row>
    <row r="7" spans="1:14" ht="25.5" customHeight="1">
      <c r="A7" s="81" t="s">
        <v>151</v>
      </c>
      <c r="B7" s="165" t="s">
        <v>99</v>
      </c>
      <c r="C7" s="165"/>
      <c r="D7" s="5">
        <f>D8</f>
        <v>15500</v>
      </c>
      <c r="E7" s="5">
        <f>E8</f>
        <v>14940</v>
      </c>
      <c r="F7" s="104">
        <f>E7-D7</f>
        <v>-560</v>
      </c>
      <c r="G7" s="126">
        <f t="shared" si="0"/>
        <v>-3.6129032258064515</v>
      </c>
      <c r="H7" s="23" t="s">
        <v>100</v>
      </c>
      <c r="I7" s="165" t="s">
        <v>99</v>
      </c>
      <c r="J7" s="165"/>
      <c r="K7" s="9">
        <f>K8+K17</f>
        <v>46107</v>
      </c>
      <c r="L7" s="9">
        <f>L8+L17</f>
        <v>45479</v>
      </c>
      <c r="M7" s="104">
        <f>L7-K7</f>
        <v>-628</v>
      </c>
      <c r="N7" s="105">
        <f>M7*100/K7</f>
        <v>-1.3620491465504154</v>
      </c>
    </row>
    <row r="8" spans="1:14" ht="22.5" customHeight="1">
      <c r="A8" s="81" t="s">
        <v>152</v>
      </c>
      <c r="B8" s="106" t="s">
        <v>82</v>
      </c>
      <c r="C8" s="13" t="s">
        <v>102</v>
      </c>
      <c r="D8" s="14">
        <v>15500</v>
      </c>
      <c r="E8" s="14">
        <v>14940</v>
      </c>
      <c r="F8" s="104">
        <f>E8-D8</f>
        <v>-560</v>
      </c>
      <c r="G8" s="126">
        <f t="shared" si="0"/>
        <v>-3.6129032258064515</v>
      </c>
      <c r="H8" s="17"/>
      <c r="I8" s="20" t="s">
        <v>103</v>
      </c>
      <c r="J8" s="13" t="s">
        <v>102</v>
      </c>
      <c r="K8" s="14">
        <f>SUM(K9:K16)</f>
        <v>38111</v>
      </c>
      <c r="L8" s="14">
        <f>SUM(L9:L16)</f>
        <v>38111</v>
      </c>
      <c r="M8" s="21">
        <f aca="true" t="shared" si="1" ref="M8:M16">L8-K8</f>
        <v>0</v>
      </c>
      <c r="N8" s="89">
        <f aca="true" t="shared" si="2" ref="N8:N16">M8*100/K8</f>
        <v>0</v>
      </c>
    </row>
    <row r="9" spans="1:14" ht="21" customHeight="1">
      <c r="A9" s="25"/>
      <c r="B9" s="69"/>
      <c r="C9" s="20" t="s">
        <v>157</v>
      </c>
      <c r="D9" s="14">
        <v>15500</v>
      </c>
      <c r="E9" s="14">
        <v>14940</v>
      </c>
      <c r="F9" s="104">
        <f>E9-D9</f>
        <v>-560</v>
      </c>
      <c r="G9" s="126">
        <f t="shared" si="0"/>
        <v>-3.6129032258064515</v>
      </c>
      <c r="H9" s="17"/>
      <c r="I9" s="185"/>
      <c r="J9" s="14" t="s">
        <v>104</v>
      </c>
      <c r="K9" s="14">
        <v>17262</v>
      </c>
      <c r="L9" s="14">
        <v>17262</v>
      </c>
      <c r="M9" s="108">
        <f>L9-K9</f>
        <v>0</v>
      </c>
      <c r="N9" s="87">
        <f>M9*100/K9</f>
        <v>0</v>
      </c>
    </row>
    <row r="10" spans="1:14" ht="21" customHeight="1">
      <c r="A10" s="27" t="s">
        <v>133</v>
      </c>
      <c r="B10" s="45" t="s">
        <v>99</v>
      </c>
      <c r="C10" s="30"/>
      <c r="D10" s="14">
        <f>D11+D16</f>
        <v>36275</v>
      </c>
      <c r="E10" s="14">
        <f>E11+E16</f>
        <v>36275</v>
      </c>
      <c r="F10" s="14">
        <f aca="true" t="shared" si="3" ref="F10:F15">E10-D10</f>
        <v>0</v>
      </c>
      <c r="G10" s="85">
        <f t="shared" si="0"/>
        <v>0</v>
      </c>
      <c r="H10" s="17"/>
      <c r="I10" s="185"/>
      <c r="J10" s="14" t="s">
        <v>106</v>
      </c>
      <c r="K10" s="14">
        <v>7375</v>
      </c>
      <c r="L10" s="14">
        <v>7375</v>
      </c>
      <c r="M10" s="108">
        <f>L10-K10</f>
        <v>0</v>
      </c>
      <c r="N10" s="87">
        <f>M10*100/K10</f>
        <v>0</v>
      </c>
    </row>
    <row r="11" spans="1:14" ht="21" customHeight="1">
      <c r="A11" s="81" t="s">
        <v>147</v>
      </c>
      <c r="B11" s="29" t="s">
        <v>153</v>
      </c>
      <c r="C11" s="13" t="s">
        <v>102</v>
      </c>
      <c r="D11" s="14">
        <f>SUM(D12:D15)</f>
        <v>36275</v>
      </c>
      <c r="E11" s="14">
        <f>SUM(E12:E15)</f>
        <v>36275</v>
      </c>
      <c r="F11" s="14">
        <f t="shared" si="3"/>
        <v>0</v>
      </c>
      <c r="G11" s="85">
        <f t="shared" si="0"/>
        <v>0</v>
      </c>
      <c r="H11" s="17"/>
      <c r="I11" s="185"/>
      <c r="J11" s="14" t="s">
        <v>123</v>
      </c>
      <c r="K11" s="14">
        <v>0</v>
      </c>
      <c r="L11" s="14">
        <v>0</v>
      </c>
      <c r="M11" s="21">
        <f t="shared" si="1"/>
        <v>0</v>
      </c>
      <c r="N11" s="89">
        <v>0</v>
      </c>
    </row>
    <row r="12" spans="1:14" ht="21" customHeight="1">
      <c r="A12" s="11"/>
      <c r="B12" s="17"/>
      <c r="C12" s="20" t="s">
        <v>204</v>
      </c>
      <c r="D12" s="14">
        <v>33075</v>
      </c>
      <c r="E12" s="14">
        <v>33075</v>
      </c>
      <c r="F12" s="14">
        <f t="shared" si="3"/>
        <v>0</v>
      </c>
      <c r="G12" s="85">
        <f t="shared" si="0"/>
        <v>0</v>
      </c>
      <c r="H12" s="17"/>
      <c r="I12" s="185"/>
      <c r="J12" s="14" t="s">
        <v>108</v>
      </c>
      <c r="K12" s="14">
        <v>3118</v>
      </c>
      <c r="L12" s="14">
        <v>3118</v>
      </c>
      <c r="M12" s="21">
        <f t="shared" si="1"/>
        <v>0</v>
      </c>
      <c r="N12" s="89">
        <f t="shared" si="2"/>
        <v>0</v>
      </c>
    </row>
    <row r="13" spans="1:14" ht="21" customHeight="1">
      <c r="A13" s="11"/>
      <c r="B13" s="4"/>
      <c r="C13" s="20" t="s">
        <v>105</v>
      </c>
      <c r="D13" s="14">
        <v>3200</v>
      </c>
      <c r="E13" s="14">
        <v>3200</v>
      </c>
      <c r="F13" s="14">
        <f t="shared" si="3"/>
        <v>0</v>
      </c>
      <c r="G13" s="85">
        <f t="shared" si="0"/>
        <v>0</v>
      </c>
      <c r="H13" s="17"/>
      <c r="I13" s="185"/>
      <c r="J13" s="26" t="s">
        <v>140</v>
      </c>
      <c r="K13" s="14">
        <v>2693</v>
      </c>
      <c r="L13" s="14">
        <v>2693</v>
      </c>
      <c r="M13" s="108">
        <f>L13-K13</f>
        <v>0</v>
      </c>
      <c r="N13" s="87">
        <f>M13*100/K13</f>
        <v>0</v>
      </c>
    </row>
    <row r="14" spans="1:14" ht="21" customHeight="1">
      <c r="A14" s="3"/>
      <c r="B14" s="29" t="s">
        <v>83</v>
      </c>
      <c r="C14" s="13" t="s">
        <v>102</v>
      </c>
      <c r="D14" s="14">
        <f>SUM(D15:D16)</f>
        <v>0</v>
      </c>
      <c r="E14" s="14">
        <f>SUM(E15:E16)</f>
        <v>0</v>
      </c>
      <c r="F14" s="14">
        <f t="shared" si="3"/>
        <v>0</v>
      </c>
      <c r="G14" s="85">
        <v>0</v>
      </c>
      <c r="H14" s="17"/>
      <c r="I14" s="185"/>
      <c r="J14" s="26" t="s">
        <v>110</v>
      </c>
      <c r="K14" s="14">
        <v>2303</v>
      </c>
      <c r="L14" s="14">
        <v>2303</v>
      </c>
      <c r="M14" s="21">
        <f t="shared" si="1"/>
        <v>0</v>
      </c>
      <c r="N14" s="89">
        <f t="shared" si="2"/>
        <v>0</v>
      </c>
    </row>
    <row r="15" spans="1:14" ht="21" customHeight="1">
      <c r="A15" s="11"/>
      <c r="B15" s="17"/>
      <c r="C15" s="20" t="s">
        <v>109</v>
      </c>
      <c r="D15" s="14">
        <v>0</v>
      </c>
      <c r="E15" s="14">
        <v>0</v>
      </c>
      <c r="F15" s="14">
        <f t="shared" si="3"/>
        <v>0</v>
      </c>
      <c r="G15" s="85">
        <v>0</v>
      </c>
      <c r="H15" s="17"/>
      <c r="I15" s="185"/>
      <c r="J15" s="14" t="s">
        <v>112</v>
      </c>
      <c r="K15" s="14">
        <v>2160</v>
      </c>
      <c r="L15" s="14">
        <v>2160</v>
      </c>
      <c r="M15" s="21">
        <f>L15-K15</f>
        <v>0</v>
      </c>
      <c r="N15" s="89">
        <f>M15*100/K15</f>
        <v>0</v>
      </c>
    </row>
    <row r="16" spans="1:14" ht="21" customHeight="1">
      <c r="A16" s="11"/>
      <c r="B16" s="17"/>
      <c r="C16" s="20"/>
      <c r="D16" s="14"/>
      <c r="E16" s="14"/>
      <c r="F16" s="14"/>
      <c r="G16" s="85"/>
      <c r="H16" s="17"/>
      <c r="I16" s="185"/>
      <c r="J16" s="14" t="s">
        <v>156</v>
      </c>
      <c r="K16" s="14">
        <v>3200</v>
      </c>
      <c r="L16" s="14">
        <v>3200</v>
      </c>
      <c r="M16" s="21">
        <f t="shared" si="1"/>
        <v>0</v>
      </c>
      <c r="N16" s="89">
        <f t="shared" si="2"/>
        <v>0</v>
      </c>
    </row>
    <row r="17" spans="1:14" ht="23.25" customHeight="1">
      <c r="A17" s="25"/>
      <c r="B17" s="4"/>
      <c r="C17" s="20"/>
      <c r="D17" s="14"/>
      <c r="E17" s="14"/>
      <c r="F17" s="14"/>
      <c r="G17" s="85"/>
      <c r="H17" s="17"/>
      <c r="I17" s="128" t="s">
        <v>78</v>
      </c>
      <c r="J17" s="30" t="s">
        <v>102</v>
      </c>
      <c r="K17" s="14">
        <f>SUM(K18:K22)</f>
        <v>7996</v>
      </c>
      <c r="L17" s="14">
        <f>SUM(L18:L22)</f>
        <v>7368</v>
      </c>
      <c r="M17" s="108">
        <f aca="true" t="shared" si="4" ref="M17:M22">L17-K17</f>
        <v>-628</v>
      </c>
      <c r="N17" s="87">
        <f>M17*100/K17</f>
        <v>-7.853926963481741</v>
      </c>
    </row>
    <row r="18" spans="1:14" ht="19.5" customHeight="1">
      <c r="A18" s="27" t="s">
        <v>134</v>
      </c>
      <c r="B18" s="45" t="s">
        <v>99</v>
      </c>
      <c r="C18" s="127"/>
      <c r="D18" s="14">
        <f>D19</f>
        <v>2876</v>
      </c>
      <c r="E18" s="14">
        <f>E19</f>
        <v>2876</v>
      </c>
      <c r="F18" s="107">
        <f>E18-D18</f>
        <v>0</v>
      </c>
      <c r="G18" s="88">
        <f>F18*100/D18</f>
        <v>0</v>
      </c>
      <c r="H18" s="17"/>
      <c r="I18" s="163"/>
      <c r="J18" s="14" t="s">
        <v>114</v>
      </c>
      <c r="K18" s="14">
        <v>200</v>
      </c>
      <c r="L18" s="14">
        <v>151</v>
      </c>
      <c r="M18" s="108">
        <f t="shared" si="4"/>
        <v>-49</v>
      </c>
      <c r="N18" s="89">
        <v>0</v>
      </c>
    </row>
    <row r="19" spans="1:14" ht="18" customHeight="1">
      <c r="A19" s="11"/>
      <c r="B19" s="29" t="s">
        <v>111</v>
      </c>
      <c r="C19" s="20" t="s">
        <v>102</v>
      </c>
      <c r="D19" s="14">
        <f>D20</f>
        <v>2876</v>
      </c>
      <c r="E19" s="14">
        <f>E20</f>
        <v>2876</v>
      </c>
      <c r="F19" s="107">
        <f>E19-D19</f>
        <v>0</v>
      </c>
      <c r="G19" s="88">
        <f>F19*100/D19</f>
        <v>0</v>
      </c>
      <c r="H19" s="17"/>
      <c r="I19" s="163"/>
      <c r="J19" s="20" t="s">
        <v>124</v>
      </c>
      <c r="K19" s="14">
        <v>816</v>
      </c>
      <c r="L19" s="14">
        <v>766</v>
      </c>
      <c r="M19" s="108">
        <f t="shared" si="4"/>
        <v>-50</v>
      </c>
      <c r="N19" s="89">
        <v>0</v>
      </c>
    </row>
    <row r="20" spans="1:14" ht="18" customHeight="1">
      <c r="A20" s="25"/>
      <c r="B20" s="4"/>
      <c r="C20" s="20" t="s">
        <v>146</v>
      </c>
      <c r="D20" s="14">
        <v>2876</v>
      </c>
      <c r="E20" s="14">
        <v>2876</v>
      </c>
      <c r="F20" s="107">
        <f>E20-D20</f>
        <v>0</v>
      </c>
      <c r="G20" s="88">
        <f>F20*100/D20</f>
        <v>0</v>
      </c>
      <c r="H20" s="17"/>
      <c r="I20" s="163"/>
      <c r="J20" s="14" t="s">
        <v>117</v>
      </c>
      <c r="K20" s="14">
        <v>2620</v>
      </c>
      <c r="L20" s="14">
        <v>2486</v>
      </c>
      <c r="M20" s="108">
        <f t="shared" si="4"/>
        <v>-134</v>
      </c>
      <c r="N20" s="89">
        <v>0</v>
      </c>
    </row>
    <row r="21" spans="1:14" ht="22.5" customHeight="1">
      <c r="A21" s="3" t="s">
        <v>113</v>
      </c>
      <c r="B21" s="45" t="s">
        <v>99</v>
      </c>
      <c r="C21" s="30"/>
      <c r="D21" s="5">
        <f>D22</f>
        <v>3</v>
      </c>
      <c r="E21" s="5">
        <f>E22</f>
        <v>3</v>
      </c>
      <c r="F21" s="5">
        <f>E21-D21</f>
        <v>0</v>
      </c>
      <c r="G21" s="99">
        <f>F21*100/D21</f>
        <v>0</v>
      </c>
      <c r="H21" s="17"/>
      <c r="I21" s="163"/>
      <c r="J21" s="14" t="s">
        <v>119</v>
      </c>
      <c r="K21" s="14">
        <v>1740</v>
      </c>
      <c r="L21" s="14">
        <v>1552</v>
      </c>
      <c r="M21" s="108">
        <f t="shared" si="4"/>
        <v>-188</v>
      </c>
      <c r="N21" s="87">
        <f>M21*100/K21</f>
        <v>-10.804597701149426</v>
      </c>
    </row>
    <row r="22" spans="1:14" ht="24" customHeight="1" thickBot="1">
      <c r="A22" s="109"/>
      <c r="B22" s="37" t="s">
        <v>115</v>
      </c>
      <c r="C22" s="102" t="s">
        <v>84</v>
      </c>
      <c r="D22" s="37">
        <v>3</v>
      </c>
      <c r="E22" s="37">
        <v>3</v>
      </c>
      <c r="F22" s="37">
        <f>E22-D22</f>
        <v>0</v>
      </c>
      <c r="G22" s="110">
        <f>F22*100/D22</f>
        <v>0</v>
      </c>
      <c r="H22" s="35"/>
      <c r="I22" s="186"/>
      <c r="J22" s="37" t="s">
        <v>158</v>
      </c>
      <c r="K22" s="37">
        <v>2620</v>
      </c>
      <c r="L22" s="37">
        <v>2413</v>
      </c>
      <c r="M22" s="111">
        <f t="shared" si="4"/>
        <v>-207</v>
      </c>
      <c r="N22" s="112">
        <f>M22*100/K22</f>
        <v>-7.900763358778626</v>
      </c>
    </row>
    <row r="23" spans="1:14" ht="25.5" customHeight="1">
      <c r="A23" s="154" t="s">
        <v>91</v>
      </c>
      <c r="B23" s="155"/>
      <c r="C23" s="155"/>
      <c r="D23" s="155"/>
      <c r="E23" s="155"/>
      <c r="F23" s="155"/>
      <c r="G23" s="155"/>
      <c r="H23" s="155" t="s">
        <v>92</v>
      </c>
      <c r="I23" s="155"/>
      <c r="J23" s="155"/>
      <c r="K23" s="155"/>
      <c r="L23" s="155"/>
      <c r="M23" s="155"/>
      <c r="N23" s="156"/>
    </row>
    <row r="24" spans="1:14" ht="21.75" customHeight="1">
      <c r="A24" s="157" t="s">
        <v>93</v>
      </c>
      <c r="B24" s="159" t="s">
        <v>94</v>
      </c>
      <c r="C24" s="159" t="s">
        <v>95</v>
      </c>
      <c r="D24" s="159" t="s">
        <v>141</v>
      </c>
      <c r="E24" s="159" t="s">
        <v>213</v>
      </c>
      <c r="F24" s="159" t="s">
        <v>96</v>
      </c>
      <c r="G24" s="159"/>
      <c r="H24" s="159" t="s">
        <v>93</v>
      </c>
      <c r="I24" s="159" t="s">
        <v>94</v>
      </c>
      <c r="J24" s="159" t="s">
        <v>95</v>
      </c>
      <c r="K24" s="159" t="s">
        <v>141</v>
      </c>
      <c r="L24" s="159" t="s">
        <v>213</v>
      </c>
      <c r="M24" s="159" t="s">
        <v>96</v>
      </c>
      <c r="N24" s="161"/>
    </row>
    <row r="25" spans="1:14" ht="19.5" customHeight="1" thickBot="1">
      <c r="A25" s="158"/>
      <c r="B25" s="160"/>
      <c r="C25" s="160"/>
      <c r="D25" s="160"/>
      <c r="E25" s="160"/>
      <c r="F25" s="132" t="s">
        <v>97</v>
      </c>
      <c r="G25" s="132" t="s">
        <v>98</v>
      </c>
      <c r="H25" s="160"/>
      <c r="I25" s="160"/>
      <c r="J25" s="160"/>
      <c r="K25" s="160"/>
      <c r="L25" s="160"/>
      <c r="M25" s="132" t="s">
        <v>97</v>
      </c>
      <c r="N25" s="133" t="s">
        <v>98</v>
      </c>
    </row>
    <row r="26" spans="1:14" ht="24.75" customHeight="1">
      <c r="A26" s="48"/>
      <c r="B26" s="4"/>
      <c r="C26" s="4"/>
      <c r="D26" s="5"/>
      <c r="E26" s="5"/>
      <c r="F26" s="5"/>
      <c r="G26" s="99"/>
      <c r="H26" s="31" t="s">
        <v>154</v>
      </c>
      <c r="I26" s="165" t="s">
        <v>99</v>
      </c>
      <c r="J26" s="165"/>
      <c r="K26" s="5">
        <f>SUM(K28:K30)</f>
        <v>2367</v>
      </c>
      <c r="L26" s="5">
        <f>SUM(L28:L30)</f>
        <v>1670</v>
      </c>
      <c r="M26" s="104">
        <f aca="true" t="shared" si="5" ref="M26:M36">L26-K26</f>
        <v>-697</v>
      </c>
      <c r="N26" s="84">
        <f>M26*100/K26</f>
        <v>-29.44655682298268</v>
      </c>
    </row>
    <row r="27" spans="1:14" ht="24.75" customHeight="1">
      <c r="A27" s="46"/>
      <c r="B27" s="14"/>
      <c r="C27" s="13"/>
      <c r="D27" s="14"/>
      <c r="E27" s="14"/>
      <c r="F27" s="14"/>
      <c r="G27" s="85"/>
      <c r="H27" s="17" t="s">
        <v>155</v>
      </c>
      <c r="I27" s="20" t="s">
        <v>125</v>
      </c>
      <c r="J27" s="13" t="s">
        <v>102</v>
      </c>
      <c r="K27" s="14">
        <f>SUM(K28:K30)</f>
        <v>2367</v>
      </c>
      <c r="L27" s="14">
        <f>SUM(L28:L30)</f>
        <v>1670</v>
      </c>
      <c r="M27" s="108">
        <f t="shared" si="5"/>
        <v>-697</v>
      </c>
      <c r="N27" s="87">
        <f>M27*100/K27</f>
        <v>-29.44655682298268</v>
      </c>
    </row>
    <row r="28" spans="1:14" ht="24.75" customHeight="1">
      <c r="A28" s="100"/>
      <c r="B28" s="13"/>
      <c r="C28" s="13"/>
      <c r="D28" s="14"/>
      <c r="E28" s="14"/>
      <c r="F28" s="14"/>
      <c r="G28" s="85"/>
      <c r="H28" s="17"/>
      <c r="I28" s="20"/>
      <c r="J28" s="20" t="s">
        <v>126</v>
      </c>
      <c r="K28" s="14">
        <v>817</v>
      </c>
      <c r="L28" s="14">
        <v>120</v>
      </c>
      <c r="M28" s="108">
        <f t="shared" si="5"/>
        <v>-697</v>
      </c>
      <c r="N28" s="89">
        <v>0</v>
      </c>
    </row>
    <row r="29" spans="1:14" ht="24.75" customHeight="1">
      <c r="A29" s="100"/>
      <c r="B29" s="13"/>
      <c r="C29" s="13"/>
      <c r="D29" s="14"/>
      <c r="E29" s="14"/>
      <c r="F29" s="14"/>
      <c r="G29" s="85"/>
      <c r="H29" s="17"/>
      <c r="I29" s="20"/>
      <c r="J29" s="20" t="s">
        <v>127</v>
      </c>
      <c r="K29" s="14">
        <v>1550</v>
      </c>
      <c r="L29" s="14">
        <v>1550</v>
      </c>
      <c r="M29" s="108">
        <f t="shared" si="5"/>
        <v>0</v>
      </c>
      <c r="N29" s="87">
        <f>M29*100/K29</f>
        <v>0</v>
      </c>
    </row>
    <row r="30" spans="1:14" ht="24.75" customHeight="1">
      <c r="A30" s="100"/>
      <c r="B30" s="13"/>
      <c r="C30" s="14"/>
      <c r="D30" s="14"/>
      <c r="E30" s="14"/>
      <c r="F30" s="14"/>
      <c r="G30" s="14"/>
      <c r="H30" s="4"/>
      <c r="I30" s="20"/>
      <c r="J30" s="40" t="s">
        <v>128</v>
      </c>
      <c r="K30" s="14">
        <v>0</v>
      </c>
      <c r="L30" s="14">
        <v>0</v>
      </c>
      <c r="M30" s="21">
        <f t="shared" si="5"/>
        <v>0</v>
      </c>
      <c r="N30" s="89">
        <v>0</v>
      </c>
    </row>
    <row r="31" spans="1:14" ht="24.75" customHeight="1">
      <c r="A31" s="100"/>
      <c r="B31" s="13"/>
      <c r="C31" s="14"/>
      <c r="D31" s="14"/>
      <c r="E31" s="14"/>
      <c r="F31" s="14"/>
      <c r="G31" s="14"/>
      <c r="H31" s="29" t="s">
        <v>130</v>
      </c>
      <c r="I31" s="182" t="s">
        <v>99</v>
      </c>
      <c r="J31" s="183"/>
      <c r="K31" s="14">
        <f>SUM(K33:K34)</f>
        <v>6180</v>
      </c>
      <c r="L31" s="14">
        <f>SUM(L33:L34)</f>
        <v>6080</v>
      </c>
      <c r="M31" s="108">
        <f t="shared" si="5"/>
        <v>-100</v>
      </c>
      <c r="N31" s="87">
        <f>M31*100/K31</f>
        <v>-1.6181229773462784</v>
      </c>
    </row>
    <row r="32" spans="1:14" ht="24.75" customHeight="1">
      <c r="A32" s="100"/>
      <c r="B32" s="13"/>
      <c r="C32" s="14"/>
      <c r="D32" s="14"/>
      <c r="E32" s="14"/>
      <c r="F32" s="14"/>
      <c r="G32" s="14"/>
      <c r="H32" s="17"/>
      <c r="I32" s="20" t="s">
        <v>85</v>
      </c>
      <c r="J32" s="20" t="s">
        <v>102</v>
      </c>
      <c r="K32" s="14">
        <f>SUM(K33:K34)</f>
        <v>6180</v>
      </c>
      <c r="L32" s="14">
        <f>SUM(L33:L34)</f>
        <v>6080</v>
      </c>
      <c r="M32" s="108">
        <f t="shared" si="5"/>
        <v>-100</v>
      </c>
      <c r="N32" s="87">
        <f>M32*100/K32</f>
        <v>-1.6181229773462784</v>
      </c>
    </row>
    <row r="33" spans="1:14" ht="24.75" customHeight="1">
      <c r="A33" s="100"/>
      <c r="B33" s="13"/>
      <c r="C33" s="14"/>
      <c r="D33" s="14"/>
      <c r="E33" s="14"/>
      <c r="F33" s="14"/>
      <c r="G33" s="14"/>
      <c r="H33" s="17"/>
      <c r="I33" s="20"/>
      <c r="J33" s="20" t="s">
        <v>86</v>
      </c>
      <c r="K33" s="14">
        <v>3780</v>
      </c>
      <c r="L33" s="14">
        <v>3780</v>
      </c>
      <c r="M33" s="21">
        <f t="shared" si="5"/>
        <v>0</v>
      </c>
      <c r="N33" s="89">
        <v>0</v>
      </c>
    </row>
    <row r="34" spans="1:14" ht="24.75" customHeight="1">
      <c r="A34" s="100"/>
      <c r="B34" s="13"/>
      <c r="C34" s="14"/>
      <c r="D34" s="14"/>
      <c r="E34" s="14"/>
      <c r="F34" s="14"/>
      <c r="G34" s="14"/>
      <c r="H34" s="4"/>
      <c r="I34" s="20" t="s">
        <v>120</v>
      </c>
      <c r="J34" s="20" t="s">
        <v>87</v>
      </c>
      <c r="K34" s="14">
        <v>2400</v>
      </c>
      <c r="L34" s="14">
        <v>2300</v>
      </c>
      <c r="M34" s="108">
        <f t="shared" si="5"/>
        <v>-100</v>
      </c>
      <c r="N34" s="87">
        <f>M34*100/K34</f>
        <v>-4.166666666666667</v>
      </c>
    </row>
    <row r="35" spans="1:14" ht="24.75" customHeight="1">
      <c r="A35" s="100"/>
      <c r="B35" s="13"/>
      <c r="C35" s="14"/>
      <c r="D35" s="14"/>
      <c r="E35" s="14"/>
      <c r="F35" s="14"/>
      <c r="G35" s="14"/>
      <c r="H35" s="14" t="s">
        <v>131</v>
      </c>
      <c r="I35" s="14" t="s">
        <v>121</v>
      </c>
      <c r="J35" s="14" t="s">
        <v>122</v>
      </c>
      <c r="K35" s="14">
        <v>0</v>
      </c>
      <c r="L35" s="14">
        <v>0</v>
      </c>
      <c r="M35" s="21">
        <f>L35-K35</f>
        <v>0</v>
      </c>
      <c r="N35" s="89">
        <v>0</v>
      </c>
    </row>
    <row r="36" spans="1:14" ht="24.75" customHeight="1" thickBot="1">
      <c r="A36" s="101"/>
      <c r="B36" s="68"/>
      <c r="C36" s="37"/>
      <c r="D36" s="37"/>
      <c r="E36" s="37"/>
      <c r="F36" s="37"/>
      <c r="G36" s="37"/>
      <c r="H36" s="60" t="s">
        <v>218</v>
      </c>
      <c r="I36" s="60" t="s">
        <v>222</v>
      </c>
      <c r="J36" s="60" t="s">
        <v>222</v>
      </c>
      <c r="K36" s="60">
        <v>0</v>
      </c>
      <c r="L36" s="60">
        <v>865</v>
      </c>
      <c r="M36" s="130">
        <f t="shared" si="5"/>
        <v>865</v>
      </c>
      <c r="N36" s="131">
        <v>0</v>
      </c>
    </row>
  </sheetData>
  <mergeCells count="38">
    <mergeCell ref="M2:N2"/>
    <mergeCell ref="I26:J26"/>
    <mergeCell ref="I31:J31"/>
    <mergeCell ref="J24:J25"/>
    <mergeCell ref="K24:K25"/>
    <mergeCell ref="L24:L25"/>
    <mergeCell ref="M24:N24"/>
    <mergeCell ref="I9:I16"/>
    <mergeCell ref="I18:I22"/>
    <mergeCell ref="M4:N4"/>
    <mergeCell ref="A23:G23"/>
    <mergeCell ref="H23:N23"/>
    <mergeCell ref="A24:A25"/>
    <mergeCell ref="B24:B25"/>
    <mergeCell ref="C24:C25"/>
    <mergeCell ref="D24:D25"/>
    <mergeCell ref="E24:E25"/>
    <mergeCell ref="F24:G24"/>
    <mergeCell ref="H24:H25"/>
    <mergeCell ref="I24:I25"/>
    <mergeCell ref="A6:C6"/>
    <mergeCell ref="H6:J6"/>
    <mergeCell ref="B7:C7"/>
    <mergeCell ref="I7:J7"/>
    <mergeCell ref="I4:I5"/>
    <mergeCell ref="J4:J5"/>
    <mergeCell ref="K4:K5"/>
    <mergeCell ref="L4:L5"/>
    <mergeCell ref="A1:N1"/>
    <mergeCell ref="A3:G3"/>
    <mergeCell ref="H3:N3"/>
    <mergeCell ref="A4:A5"/>
    <mergeCell ref="B4:B5"/>
    <mergeCell ref="C4:C5"/>
    <mergeCell ref="D4:D5"/>
    <mergeCell ref="E4:E5"/>
    <mergeCell ref="F4:G4"/>
    <mergeCell ref="H4:H5"/>
  </mergeCells>
  <printOptions/>
  <pageMargins left="0.15748031496062992" right="0.15748031496062992" top="0.5905511811023623" bottom="0.5905511811023623" header="0" footer="0"/>
  <pageSetup horizontalDpi="300" verticalDpi="300" orientation="landscape" paperSize="9" r:id="rId1"/>
  <ignoredErrors>
    <ignoredError sqref="K26 L31:L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기본값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기본값</dc:creator>
  <cp:keywords/>
  <dc:description/>
  <cp:lastModifiedBy>기본값</cp:lastModifiedBy>
  <cp:lastPrinted>2006-03-30T02:29:45Z</cp:lastPrinted>
  <dcterms:created xsi:type="dcterms:W3CDTF">2005-12-02T03:15:26Z</dcterms:created>
  <dcterms:modified xsi:type="dcterms:W3CDTF">2006-03-30T02:30:13Z</dcterms:modified>
  <cp:category/>
  <cp:version/>
  <cp:contentType/>
  <cp:contentStatus/>
</cp:coreProperties>
</file>