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1640" windowHeight="6435" tabRatio="780" activeTab="0"/>
  </bookViews>
  <sheets>
    <sheet name="사회복지관총괄표" sheetId="1" r:id="rId1"/>
  </sheets>
  <definedNames>
    <definedName name="_xlnm.Print_Area" localSheetId="0">'사회복지관총괄표'!$B$1:$O$63</definedName>
    <definedName name="_xlnm.Print_Titles" localSheetId="0">'사회복지관총괄표'!$4:$5</definedName>
  </definedNames>
  <calcPr fullCalcOnLoad="1"/>
</workbook>
</file>

<file path=xl/sharedStrings.xml><?xml version="1.0" encoding="utf-8"?>
<sst xmlns="http://schemas.openxmlformats.org/spreadsheetml/2006/main" count="123" uniqueCount="119">
  <si>
    <t>%</t>
  </si>
  <si>
    <t>관</t>
  </si>
  <si>
    <t>항</t>
  </si>
  <si>
    <t>목</t>
  </si>
  <si>
    <t>총    계</t>
  </si>
  <si>
    <t>01 사무비</t>
  </si>
  <si>
    <t>11 인건비</t>
  </si>
  <si>
    <t>12 업무추진비</t>
  </si>
  <si>
    <t>13 운영비</t>
  </si>
  <si>
    <t>21 시설비</t>
  </si>
  <si>
    <t>03 사업비</t>
  </si>
  <si>
    <t>총    계</t>
  </si>
  <si>
    <t>05 차입금</t>
  </si>
  <si>
    <t>51 차입금</t>
  </si>
  <si>
    <t>06 전입금</t>
  </si>
  <si>
    <t>61 전입금</t>
  </si>
  <si>
    <t>07 이월금</t>
  </si>
  <si>
    <t>71 이월금</t>
  </si>
  <si>
    <t>08 잡수입</t>
  </si>
  <si>
    <t>81 잡수입</t>
  </si>
  <si>
    <t>과  목</t>
  </si>
  <si>
    <t>금액</t>
  </si>
  <si>
    <t>과  목</t>
  </si>
  <si>
    <t>관</t>
  </si>
  <si>
    <t>항</t>
  </si>
  <si>
    <t>금액</t>
  </si>
  <si>
    <t>%</t>
  </si>
  <si>
    <t>01 사업수입</t>
  </si>
  <si>
    <t>11 사업수입</t>
  </si>
  <si>
    <t>02 과년도수입</t>
  </si>
  <si>
    <t>21 과년도수입</t>
  </si>
  <si>
    <t>03 보조금수입</t>
  </si>
  <si>
    <t>31 보조금수입</t>
  </si>
  <si>
    <t>41 후원금수입</t>
  </si>
  <si>
    <t>02 재산조성비</t>
  </si>
  <si>
    <t>31 사업비</t>
  </si>
  <si>
    <t>41 과년도지출</t>
  </si>
  <si>
    <t>51 부채상환금</t>
  </si>
  <si>
    <t>06 잡지출</t>
  </si>
  <si>
    <t>61 잡지출</t>
  </si>
  <si>
    <t>71 예비비</t>
  </si>
  <si>
    <t>증감(B-A)</t>
  </si>
  <si>
    <r>
      <t xml:space="preserve">211 </t>
    </r>
    <r>
      <rPr>
        <sz val="10"/>
        <rFont val="바탕체"/>
        <family val="1"/>
      </rPr>
      <t>과년도수입</t>
    </r>
  </si>
  <si>
    <t>313 사회복지관운영비</t>
  </si>
  <si>
    <t>313 재가복지운영비</t>
  </si>
  <si>
    <t>313 장애아동운영비</t>
  </si>
  <si>
    <t>313 이동목욕차운영비</t>
  </si>
  <si>
    <t>313 프로그램운영비</t>
  </si>
  <si>
    <t>04 후원금수입</t>
  </si>
  <si>
    <t>411 과년도지출</t>
  </si>
  <si>
    <t>04 과년도지출</t>
  </si>
  <si>
    <t>05 상환금</t>
  </si>
  <si>
    <t>07 예비비</t>
  </si>
  <si>
    <t>133 공공요금</t>
  </si>
  <si>
    <t>세   입</t>
  </si>
  <si>
    <t>세  출</t>
  </si>
  <si>
    <t>313 경로식당급식도우미</t>
  </si>
  <si>
    <t>(단위:천원)</t>
  </si>
  <si>
    <t>2011예산(A)</t>
  </si>
  <si>
    <t>2011추경(B)</t>
  </si>
  <si>
    <t>314 뉴트리라이트건강지킴이</t>
  </si>
  <si>
    <t>111 가족복지사업</t>
  </si>
  <si>
    <t>112 지역사회보호사업</t>
  </si>
  <si>
    <t>113 지역사회조직사업</t>
  </si>
  <si>
    <t>114 교육문화사업</t>
  </si>
  <si>
    <t>115 자활사업</t>
  </si>
  <si>
    <t>111 급여</t>
  </si>
  <si>
    <t>112 상여금</t>
  </si>
  <si>
    <t>113 일용잡금</t>
  </si>
  <si>
    <t>114 제수당</t>
  </si>
  <si>
    <t>115 퇴직금및퇴직적립금</t>
  </si>
  <si>
    <t>116 사회보험부담비용</t>
  </si>
  <si>
    <t>117 기타후생경비</t>
  </si>
  <si>
    <t>313 종사자특별수당</t>
  </si>
  <si>
    <t>313 기능보강사업비</t>
  </si>
  <si>
    <t>313 경로식당</t>
  </si>
  <si>
    <t>313 재가노인식사배달</t>
  </si>
  <si>
    <t>313 사랑의저녁도시락</t>
  </si>
  <si>
    <t>313 교육만두레</t>
  </si>
  <si>
    <t>314 장애아동건강교실</t>
  </si>
  <si>
    <t>314 장애인정보화교육</t>
  </si>
  <si>
    <t>314 수호천사멘토링사업</t>
  </si>
  <si>
    <t>314 예능치료교실</t>
  </si>
  <si>
    <t>314 꿈드림봉사단</t>
  </si>
  <si>
    <t>314 행복충전소</t>
  </si>
  <si>
    <t>314 Joy &amp; Food</t>
  </si>
  <si>
    <t>314 둔산아동평생학습관</t>
  </si>
  <si>
    <t>121 기관운영비</t>
  </si>
  <si>
    <t>122 직책보조비</t>
  </si>
  <si>
    <t>123 회의비</t>
  </si>
  <si>
    <t>131 여비</t>
  </si>
  <si>
    <t>132 수용비및수수료</t>
  </si>
  <si>
    <t>134 제세공과금</t>
  </si>
  <si>
    <t>135 차량비</t>
  </si>
  <si>
    <t>136 연료비</t>
  </si>
  <si>
    <t>137 기타운영비</t>
  </si>
  <si>
    <t>211 시설비</t>
  </si>
  <si>
    <t>212 자산취득비</t>
  </si>
  <si>
    <t>213 시설장비유지비</t>
  </si>
  <si>
    <t>311 가족복지사업</t>
  </si>
  <si>
    <t>312 지역사회보호사업</t>
  </si>
  <si>
    <t>313 지역사회조직사업</t>
  </si>
  <si>
    <t>314 교육문화사업</t>
  </si>
  <si>
    <t>315 자활사업</t>
  </si>
  <si>
    <t>411 지정후원금</t>
  </si>
  <si>
    <t>412 비지정후원금</t>
  </si>
  <si>
    <t>511 원금상환금</t>
  </si>
  <si>
    <t>512 이자지불금</t>
  </si>
  <si>
    <t>511 금융기관차입금</t>
  </si>
  <si>
    <t>512 기타차입금</t>
  </si>
  <si>
    <t>611 법인전입금</t>
  </si>
  <si>
    <t>711 전년도이월금</t>
  </si>
  <si>
    <t>712 이월사업비</t>
  </si>
  <si>
    <t>611 잡지출</t>
  </si>
  <si>
    <t>811 불용품매각대</t>
  </si>
  <si>
    <t>812 기타예금이자수입</t>
  </si>
  <si>
    <t>813 기타잡수입</t>
  </si>
  <si>
    <t>711 예비비</t>
  </si>
  <si>
    <t>세입.세출 추경예산서                                                                                                                         (1) 총괄표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</si>
</sst>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_-* #,##0.0\ _p_t_a_-;\-* #,##0.0\ _p_t_a_-;_-* &quot;-&quot;\ _p_t_a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0.0%"/>
    <numFmt numFmtId="190" formatCode="0_);[Red]\(0\)"/>
    <numFmt numFmtId="191" formatCode="#,##0.0_ "/>
    <numFmt numFmtId="192" formatCode="[$-412]AM/PM\ h:mm:ss"/>
    <numFmt numFmtId="193" formatCode="[$-412]yyyy&quot;년&quot;\ m&quot;월&quot;\ d&quot;일&quot;\ dddd"/>
    <numFmt numFmtId="194" formatCode="&quot;\&quot;#,##0_);[Red]\(&quot;\&quot;#,##0\)"/>
    <numFmt numFmtId="195" formatCode="&quot;△&quot;#,##0_ "/>
    <numFmt numFmtId="196" formatCode="0.0_ "/>
    <numFmt numFmtId="197" formatCode="0.0_);&quot;△&quot;0.0"/>
    <numFmt numFmtId="198" formatCode="0.0_);&quot;△&quot;0.0%"/>
    <numFmt numFmtId="199" formatCode="0.0_);&quot;△&quot;0.00%"/>
    <numFmt numFmtId="200" formatCode="&quot;△&quot;"/>
    <numFmt numFmtId="201" formatCode="0.0_);&quot;△&quot;0"/>
    <numFmt numFmtId="202" formatCode="0.0_);&quot;△&quot;"/>
    <numFmt numFmtId="203" formatCode="#,##0_);[Red]\(#,##0\)"/>
    <numFmt numFmtId="204" formatCode="&quot;△&quot;\,##"/>
    <numFmt numFmtId="205" formatCode="&quot;△&quot;##"/>
    <numFmt numFmtId="206" formatCode="#,##0_);&quot;△&quot;#,##0"/>
    <numFmt numFmtId="207" formatCode="&quot;\&quot;#,##0.000_);[Red]\(&quot;\&quot;#,##0.000\)"/>
    <numFmt numFmtId="208" formatCode="&quot;\&quot;#,##0.00_);[Red]\(&quot;\&quot;#,##0.00\)"/>
    <numFmt numFmtId="209" formatCode="&quot;\&quot;#,##0.0_);[Red]\(&quot;\&quot;#,##0.0\)"/>
    <numFmt numFmtId="210" formatCode="#,##0.0_);[Red]\(#,##0.0\)"/>
    <numFmt numFmtId="211" formatCode="#,##0_);\(#,##0\)"/>
    <numFmt numFmtId="212" formatCode="#,##0.0_);\(#,##0.0\)"/>
    <numFmt numFmtId="213" formatCode="0.0_);[Red]\(0.0\)"/>
    <numFmt numFmtId="214" formatCode="0.0_);\(0.0\)"/>
  </numFmts>
  <fonts count="35">
    <font>
      <sz val="11"/>
      <name val="돋움"/>
      <family val="3"/>
    </font>
    <font>
      <sz val="8"/>
      <name val="돋움"/>
      <family val="3"/>
    </font>
    <font>
      <sz val="11"/>
      <name val="휴먼태가람체"/>
      <family val="3"/>
    </font>
    <font>
      <sz val="9"/>
      <name val="돋움"/>
      <family val="3"/>
    </font>
    <font>
      <u val="single"/>
      <sz val="9.9"/>
      <color indexed="12"/>
      <name val="돋움"/>
      <family val="3"/>
    </font>
    <font>
      <u val="single"/>
      <sz val="9.9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name val="바탕체"/>
      <family val="1"/>
    </font>
    <font>
      <sz val="10"/>
      <name val="바탕"/>
      <family val="1"/>
    </font>
    <font>
      <b/>
      <sz val="10"/>
      <name val="바탕"/>
      <family val="1"/>
    </font>
    <font>
      <sz val="9"/>
      <name val="바탕체"/>
      <family val="1"/>
    </font>
    <font>
      <sz val="10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6"/>
      <name val="HY헤드라인M"/>
      <family val="1"/>
    </font>
    <font>
      <sz val="12"/>
      <name val="돋움"/>
      <family val="3"/>
    </font>
    <font>
      <sz val="12"/>
      <name val="HY헤드라인M"/>
      <family val="1"/>
    </font>
    <font>
      <b/>
      <sz val="12"/>
      <name val="굴림체"/>
      <family val="3"/>
    </font>
    <font>
      <b/>
      <sz val="16"/>
      <name val="HY신명조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1" applyNumberFormat="0" applyAlignment="0" applyProtection="0"/>
    <xf numFmtId="0" fontId="1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3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20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189" fontId="1" fillId="0" borderId="0" xfId="0" applyNumberFormat="1" applyFont="1" applyBorder="1" applyAlignment="1">
      <alignment vertical="center"/>
    </xf>
    <xf numFmtId="181" fontId="3" fillId="0" borderId="0" xfId="48" applyFont="1" applyAlignment="1">
      <alignment horizontal="center" vertical="center"/>
    </xf>
    <xf numFmtId="188" fontId="3" fillId="0" borderId="13" xfId="48" applyNumberFormat="1" applyFont="1" applyBorder="1" applyAlignment="1">
      <alignment horizontal="right" vertical="center"/>
    </xf>
    <xf numFmtId="188" fontId="3" fillId="22" borderId="14" xfId="48" applyNumberFormat="1" applyFont="1" applyFill="1" applyBorder="1" applyAlignment="1">
      <alignment horizontal="right" vertical="center"/>
    </xf>
    <xf numFmtId="188" fontId="3" fillId="20" borderId="15" xfId="48" applyNumberFormat="1" applyFont="1" applyFill="1" applyBorder="1" applyAlignment="1">
      <alignment horizontal="right" vertical="center"/>
    </xf>
    <xf numFmtId="188" fontId="3" fillId="0" borderId="16" xfId="48" applyNumberFormat="1" applyFont="1" applyBorder="1" applyAlignment="1">
      <alignment horizontal="right" vertical="center"/>
    </xf>
    <xf numFmtId="188" fontId="3" fillId="0" borderId="17" xfId="48" applyNumberFormat="1" applyFont="1" applyBorder="1" applyAlignment="1">
      <alignment horizontal="right" vertical="center"/>
    </xf>
    <xf numFmtId="188" fontId="3" fillId="0" borderId="18" xfId="48" applyNumberFormat="1" applyFont="1" applyBorder="1" applyAlignment="1">
      <alignment horizontal="right" vertical="center"/>
    </xf>
    <xf numFmtId="188" fontId="3" fillId="22" borderId="15" xfId="48" applyNumberFormat="1" applyFont="1" applyFill="1" applyBorder="1" applyAlignment="1">
      <alignment horizontal="right" vertical="center"/>
    </xf>
    <xf numFmtId="188" fontId="3" fillId="0" borderId="14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10" fillId="0" borderId="17" xfId="0" applyNumberFormat="1" applyFont="1" applyBorder="1" applyAlignment="1">
      <alignment horizontal="left" vertical="center" shrinkToFit="1"/>
    </xf>
    <xf numFmtId="49" fontId="10" fillId="0" borderId="16" xfId="0" applyNumberFormat="1" applyFont="1" applyBorder="1" applyAlignment="1">
      <alignment horizontal="left" vertical="center" shrinkToFit="1"/>
    </xf>
    <xf numFmtId="188" fontId="3" fillId="0" borderId="19" xfId="48" applyNumberFormat="1" applyFont="1" applyBorder="1" applyAlignment="1">
      <alignment horizontal="right" vertical="center"/>
    </xf>
    <xf numFmtId="0" fontId="6" fillId="24" borderId="20" xfId="0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 shrinkToFit="1"/>
    </xf>
    <xf numFmtId="188" fontId="3" fillId="0" borderId="21" xfId="48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left" vertical="center" shrinkToFit="1"/>
    </xf>
    <xf numFmtId="49" fontId="6" fillId="0" borderId="2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206" fontId="1" fillId="22" borderId="15" xfId="0" applyNumberFormat="1" applyFont="1" applyFill="1" applyBorder="1" applyAlignment="1">
      <alignment horizontal="right" vertical="center"/>
    </xf>
    <xf numFmtId="206" fontId="1" fillId="20" borderId="15" xfId="0" applyNumberFormat="1" applyFont="1" applyFill="1" applyBorder="1" applyAlignment="1">
      <alignment horizontal="right" vertical="center"/>
    </xf>
    <xf numFmtId="188" fontId="3" fillId="20" borderId="14" xfId="48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left" vertical="center" shrinkToFit="1"/>
    </xf>
    <xf numFmtId="49" fontId="6" fillId="0" borderId="14" xfId="0" applyNumberFormat="1" applyFont="1" applyBorder="1" applyAlignment="1">
      <alignment horizontal="left" vertical="center" shrinkToFit="1"/>
    </xf>
    <xf numFmtId="188" fontId="3" fillId="0" borderId="25" xfId="48" applyNumberFormat="1" applyFont="1" applyBorder="1" applyAlignment="1">
      <alignment horizontal="right" vertical="center"/>
    </xf>
    <xf numFmtId="206" fontId="1" fillId="0" borderId="21" xfId="0" applyNumberFormat="1" applyFont="1" applyFill="1" applyBorder="1" applyAlignment="1">
      <alignment horizontal="right" vertical="center"/>
    </xf>
    <xf numFmtId="206" fontId="1" fillId="0" borderId="13" xfId="0" applyNumberFormat="1" applyFont="1" applyBorder="1" applyAlignment="1">
      <alignment horizontal="right" vertical="center"/>
    </xf>
    <xf numFmtId="188" fontId="3" fillId="0" borderId="26" xfId="48" applyNumberFormat="1" applyFont="1" applyBorder="1" applyAlignment="1">
      <alignment horizontal="right" vertical="center"/>
    </xf>
    <xf numFmtId="49" fontId="10" fillId="0" borderId="26" xfId="0" applyNumberFormat="1" applyFont="1" applyBorder="1" applyAlignment="1">
      <alignment horizontal="left" vertical="center" shrinkToFit="1"/>
    </xf>
    <xf numFmtId="49" fontId="7" fillId="20" borderId="27" xfId="0" applyNumberFormat="1" applyFont="1" applyFill="1" applyBorder="1" applyAlignment="1">
      <alignment horizontal="left" vertical="center" shrinkToFit="1"/>
    </xf>
    <xf numFmtId="49" fontId="7" fillId="20" borderId="28" xfId="0" applyNumberFormat="1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206" fontId="1" fillId="0" borderId="17" xfId="0" applyNumberFormat="1" applyFont="1" applyFill="1" applyBorder="1" applyAlignment="1">
      <alignment horizontal="right" vertical="center"/>
    </xf>
    <xf numFmtId="49" fontId="6" fillId="0" borderId="29" xfId="0" applyNumberFormat="1" applyFont="1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206" fontId="1" fillId="0" borderId="30" xfId="0" applyNumberFormat="1" applyFont="1" applyBorder="1" applyAlignment="1">
      <alignment horizontal="right" vertical="center"/>
    </xf>
    <xf numFmtId="206" fontId="1" fillId="0" borderId="26" xfId="0" applyNumberFormat="1" applyFont="1" applyBorder="1" applyAlignment="1">
      <alignment horizontal="right" vertical="center"/>
    </xf>
    <xf numFmtId="206" fontId="1" fillId="0" borderId="17" xfId="0" applyNumberFormat="1" applyFont="1" applyBorder="1" applyAlignment="1">
      <alignment horizontal="right" vertical="center"/>
    </xf>
    <xf numFmtId="188" fontId="1" fillId="0" borderId="26" xfId="0" applyNumberFormat="1" applyFont="1" applyBorder="1" applyAlignment="1">
      <alignment horizontal="right" vertical="center"/>
    </xf>
    <xf numFmtId="188" fontId="1" fillId="22" borderId="15" xfId="0" applyNumberFormat="1" applyFont="1" applyFill="1" applyBorder="1" applyAlignment="1">
      <alignment horizontal="right" vertical="center"/>
    </xf>
    <xf numFmtId="188" fontId="1" fillId="20" borderId="15" xfId="0" applyNumberFormat="1" applyFont="1" applyFill="1" applyBorder="1" applyAlignment="1">
      <alignment horizontal="right" vertical="center"/>
    </xf>
    <xf numFmtId="188" fontId="1" fillId="0" borderId="18" xfId="0" applyNumberFormat="1" applyFont="1" applyBorder="1" applyAlignment="1">
      <alignment horizontal="right" vertical="center"/>
    </xf>
    <xf numFmtId="206" fontId="1" fillId="22" borderId="14" xfId="0" applyNumberFormat="1" applyFont="1" applyFill="1" applyBorder="1" applyAlignment="1">
      <alignment horizontal="right" vertical="center"/>
    </xf>
    <xf numFmtId="206" fontId="1" fillId="0" borderId="21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horizontal="right" vertical="center"/>
    </xf>
    <xf numFmtId="206" fontId="1" fillId="0" borderId="19" xfId="0" applyNumberFormat="1" applyFont="1" applyBorder="1" applyAlignment="1">
      <alignment horizontal="right" vertical="center"/>
    </xf>
    <xf numFmtId="206" fontId="1" fillId="0" borderId="16" xfId="0" applyNumberFormat="1" applyFont="1" applyBorder="1" applyAlignment="1">
      <alignment horizontal="right" vertical="center"/>
    </xf>
    <xf numFmtId="206" fontId="1" fillId="0" borderId="18" xfId="0" applyNumberFormat="1" applyFont="1" applyBorder="1" applyAlignment="1">
      <alignment horizontal="right" vertical="center"/>
    </xf>
    <xf numFmtId="188" fontId="1" fillId="0" borderId="25" xfId="0" applyNumberFormat="1" applyFont="1" applyBorder="1" applyAlignment="1">
      <alignment horizontal="right" vertical="center"/>
    </xf>
    <xf numFmtId="188" fontId="1" fillId="22" borderId="14" xfId="0" applyNumberFormat="1" applyFont="1" applyFill="1" applyBorder="1" applyAlignment="1">
      <alignment horizontal="right" vertical="center"/>
    </xf>
    <xf numFmtId="206" fontId="1" fillId="0" borderId="14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 vertical="center" shrinkToFit="1"/>
    </xf>
    <xf numFmtId="49" fontId="6" fillId="24" borderId="31" xfId="0" applyNumberFormat="1" applyFont="1" applyFill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left" vertical="center" shrinkToFit="1"/>
    </xf>
    <xf numFmtId="49" fontId="7" fillId="0" borderId="29" xfId="0" applyNumberFormat="1" applyFont="1" applyFill="1" applyBorder="1" applyAlignment="1">
      <alignment horizontal="left" vertical="center" shrinkToFit="1"/>
    </xf>
    <xf numFmtId="0" fontId="6" fillId="24" borderId="33" xfId="0" applyFont="1" applyFill="1" applyBorder="1" applyAlignment="1">
      <alignment horizontal="center" vertical="center"/>
    </xf>
    <xf numFmtId="198" fontId="1" fillId="0" borderId="34" xfId="0" applyNumberFormat="1" applyFont="1" applyBorder="1" applyAlignment="1">
      <alignment vertical="center"/>
    </xf>
    <xf numFmtId="197" fontId="1" fillId="22" borderId="35" xfId="0" applyNumberFormat="1" applyFont="1" applyFill="1" applyBorder="1" applyAlignment="1">
      <alignment vertical="center"/>
    </xf>
    <xf numFmtId="197" fontId="1" fillId="20" borderId="36" xfId="0" applyNumberFormat="1" applyFont="1" applyFill="1" applyBorder="1" applyAlignment="1">
      <alignment vertical="center"/>
    </xf>
    <xf numFmtId="197" fontId="1" fillId="0" borderId="37" xfId="0" applyNumberFormat="1" applyFont="1" applyBorder="1" applyAlignment="1">
      <alignment vertical="center"/>
    </xf>
    <xf numFmtId="189" fontId="1" fillId="0" borderId="38" xfId="0" applyNumberFormat="1" applyFont="1" applyBorder="1" applyAlignment="1">
      <alignment vertical="center"/>
    </xf>
    <xf numFmtId="198" fontId="1" fillId="0" borderId="39" xfId="0" applyNumberFormat="1" applyFont="1" applyBorder="1" applyAlignment="1">
      <alignment vertical="center"/>
    </xf>
    <xf numFmtId="189" fontId="1" fillId="22" borderId="36" xfId="0" applyNumberFormat="1" applyFont="1" applyFill="1" applyBorder="1" applyAlignment="1">
      <alignment vertical="center"/>
    </xf>
    <xf numFmtId="189" fontId="1" fillId="20" borderId="36" xfId="0" applyNumberFormat="1" applyFont="1" applyFill="1" applyBorder="1" applyAlignment="1">
      <alignment vertical="center"/>
    </xf>
    <xf numFmtId="189" fontId="1" fillId="0" borderId="40" xfId="0" applyNumberFormat="1" applyFont="1" applyBorder="1" applyAlignment="1">
      <alignment vertical="center"/>
    </xf>
    <xf numFmtId="198" fontId="1" fillId="22" borderId="36" xfId="0" applyNumberFormat="1" applyFont="1" applyFill="1" applyBorder="1" applyAlignment="1">
      <alignment vertical="center"/>
    </xf>
    <xf numFmtId="198" fontId="1" fillId="20" borderId="36" xfId="0" applyNumberFormat="1" applyFont="1" applyFill="1" applyBorder="1" applyAlignment="1">
      <alignment vertical="center"/>
    </xf>
    <xf numFmtId="198" fontId="1" fillId="0" borderId="40" xfId="0" applyNumberFormat="1" applyFont="1" applyBorder="1" applyAlignment="1">
      <alignment vertical="center"/>
    </xf>
    <xf numFmtId="197" fontId="1" fillId="0" borderId="39" xfId="0" applyNumberFormat="1" applyFont="1" applyBorder="1" applyAlignment="1">
      <alignment vertical="center"/>
    </xf>
    <xf numFmtId="197" fontId="1" fillId="0" borderId="37" xfId="0" applyNumberFormat="1" applyFont="1" applyFill="1" applyBorder="1" applyAlignment="1">
      <alignment vertical="center"/>
    </xf>
    <xf numFmtId="189" fontId="1" fillId="0" borderId="41" xfId="0" applyNumberFormat="1" applyFont="1" applyBorder="1" applyAlignment="1">
      <alignment vertical="center"/>
    </xf>
    <xf numFmtId="198" fontId="1" fillId="0" borderId="39" xfId="0" applyNumberFormat="1" applyFont="1" applyFill="1" applyBorder="1" applyAlignment="1">
      <alignment vertical="center"/>
    </xf>
    <xf numFmtId="206" fontId="1" fillId="0" borderId="25" xfId="0" applyNumberFormat="1" applyFont="1" applyFill="1" applyBorder="1" applyAlignment="1">
      <alignment horizontal="right" vertical="center"/>
    </xf>
    <xf numFmtId="197" fontId="1" fillId="0" borderId="42" xfId="0" applyNumberFormat="1" applyFont="1" applyFill="1" applyBorder="1" applyAlignment="1">
      <alignment vertical="center"/>
    </xf>
    <xf numFmtId="198" fontId="1" fillId="0" borderId="37" xfId="0" applyNumberFormat="1" applyFont="1" applyBorder="1" applyAlignment="1">
      <alignment vertical="center"/>
    </xf>
    <xf numFmtId="189" fontId="1" fillId="0" borderId="42" xfId="0" applyNumberFormat="1" applyFont="1" applyBorder="1" applyAlignment="1">
      <alignment vertical="center"/>
    </xf>
    <xf numFmtId="0" fontId="0" fillId="0" borderId="25" xfId="0" applyFill="1" applyBorder="1" applyAlignment="1">
      <alignment horizontal="left" vertical="center" shrinkToFit="1"/>
    </xf>
    <xf numFmtId="188" fontId="3" fillId="0" borderId="25" xfId="48" applyNumberFormat="1" applyFont="1" applyFill="1" applyBorder="1" applyAlignment="1">
      <alignment horizontal="right" vertical="center"/>
    </xf>
    <xf numFmtId="206" fontId="1" fillId="20" borderId="14" xfId="0" applyNumberFormat="1" applyFont="1" applyFill="1" applyBorder="1" applyAlignment="1">
      <alignment horizontal="right" vertical="center"/>
    </xf>
    <xf numFmtId="206" fontId="1" fillId="0" borderId="25" xfId="0" applyNumberFormat="1" applyFont="1" applyBorder="1" applyAlignment="1">
      <alignment horizontal="right" vertical="center"/>
    </xf>
    <xf numFmtId="197" fontId="1" fillId="0" borderId="42" xfId="0" applyNumberFormat="1" applyFont="1" applyBorder="1" applyAlignment="1">
      <alignment vertical="center"/>
    </xf>
    <xf numFmtId="49" fontId="6" fillId="24" borderId="43" xfId="0" applyNumberFormat="1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/>
    </xf>
    <xf numFmtId="198" fontId="1" fillId="0" borderId="45" xfId="0" applyNumberFormat="1" applyFont="1" applyBorder="1" applyAlignment="1">
      <alignment vertical="center"/>
    </xf>
    <xf numFmtId="197" fontId="1" fillId="22" borderId="46" xfId="0" applyNumberFormat="1" applyFont="1" applyFill="1" applyBorder="1" applyAlignment="1">
      <alignment vertical="center"/>
    </xf>
    <xf numFmtId="49" fontId="6" fillId="0" borderId="47" xfId="0" applyNumberFormat="1" applyFont="1" applyBorder="1" applyAlignment="1">
      <alignment horizontal="left" vertical="center" shrinkToFit="1"/>
    </xf>
    <xf numFmtId="197" fontId="1" fillId="20" borderId="46" xfId="0" applyNumberFormat="1" applyFont="1" applyFill="1" applyBorder="1" applyAlignment="1">
      <alignment vertical="center"/>
    </xf>
    <xf numFmtId="198" fontId="1" fillId="0" borderId="48" xfId="0" applyNumberFormat="1" applyFont="1" applyFill="1" applyBorder="1" applyAlignment="1">
      <alignment vertical="center"/>
    </xf>
    <xf numFmtId="197" fontId="1" fillId="0" borderId="49" xfId="0" applyNumberFormat="1" applyFont="1" applyFill="1" applyBorder="1" applyAlignment="1">
      <alignment vertical="center"/>
    </xf>
    <xf numFmtId="198" fontId="1" fillId="0" borderId="49" xfId="0" applyNumberFormat="1" applyFont="1" applyFill="1" applyBorder="1" applyAlignment="1">
      <alignment vertical="center"/>
    </xf>
    <xf numFmtId="49" fontId="6" fillId="0" borderId="50" xfId="0" applyNumberFormat="1" applyFont="1" applyBorder="1" applyAlignment="1">
      <alignment horizontal="left" vertical="center" shrinkToFit="1"/>
    </xf>
    <xf numFmtId="197" fontId="1" fillId="0" borderId="51" xfId="0" applyNumberFormat="1" applyFont="1" applyFill="1" applyBorder="1" applyAlignment="1">
      <alignment vertical="center"/>
    </xf>
    <xf numFmtId="49" fontId="6" fillId="0" borderId="52" xfId="0" applyNumberFormat="1" applyFont="1" applyBorder="1" applyAlignment="1">
      <alignment horizontal="left" vertical="center" shrinkToFit="1"/>
    </xf>
    <xf numFmtId="198" fontId="1" fillId="20" borderId="46" xfId="0" applyNumberFormat="1" applyFont="1" applyFill="1" applyBorder="1" applyAlignment="1">
      <alignment vertical="center"/>
    </xf>
    <xf numFmtId="198" fontId="1" fillId="0" borderId="51" xfId="0" applyNumberFormat="1" applyFont="1" applyFill="1" applyBorder="1" applyAlignment="1">
      <alignment vertical="center"/>
    </xf>
    <xf numFmtId="198" fontId="1" fillId="0" borderId="53" xfId="0" applyNumberFormat="1" applyFont="1" applyFill="1" applyBorder="1" applyAlignment="1">
      <alignment vertical="center"/>
    </xf>
    <xf numFmtId="198" fontId="1" fillId="22" borderId="46" xfId="0" applyNumberFormat="1" applyFont="1" applyFill="1" applyBorder="1" applyAlignment="1">
      <alignment vertical="center"/>
    </xf>
    <xf numFmtId="196" fontId="1" fillId="20" borderId="46" xfId="0" applyNumberFormat="1" applyFont="1" applyFill="1" applyBorder="1" applyAlignment="1">
      <alignment vertical="center"/>
    </xf>
    <xf numFmtId="0" fontId="1" fillId="20" borderId="46" xfId="0" applyNumberFormat="1" applyFont="1" applyFill="1" applyBorder="1" applyAlignment="1">
      <alignment vertical="center"/>
    </xf>
    <xf numFmtId="198" fontId="1" fillId="0" borderId="48" xfId="0" applyNumberFormat="1" applyFont="1" applyBorder="1" applyAlignment="1">
      <alignment vertical="center"/>
    </xf>
    <xf numFmtId="198" fontId="1" fillId="0" borderId="49" xfId="0" applyNumberFormat="1" applyFont="1" applyBorder="1" applyAlignment="1">
      <alignment vertical="center"/>
    </xf>
    <xf numFmtId="189" fontId="1" fillId="22" borderId="54" xfId="0" applyNumberFormat="1" applyFont="1" applyFill="1" applyBorder="1" applyAlignment="1">
      <alignment vertical="center"/>
    </xf>
    <xf numFmtId="189" fontId="1" fillId="22" borderId="46" xfId="0" applyNumberFormat="1" applyFont="1" applyFill="1" applyBorder="1" applyAlignment="1">
      <alignment vertical="center"/>
    </xf>
    <xf numFmtId="189" fontId="1" fillId="20" borderId="46" xfId="0" applyNumberFormat="1" applyFont="1" applyFill="1" applyBorder="1" applyAlignment="1">
      <alignment vertical="center"/>
    </xf>
    <xf numFmtId="189" fontId="1" fillId="0" borderId="49" xfId="0" applyNumberFormat="1" applyFont="1" applyBorder="1" applyAlignment="1">
      <alignment vertical="center"/>
    </xf>
    <xf numFmtId="189" fontId="1" fillId="0" borderId="55" xfId="0" applyNumberFormat="1" applyFont="1" applyBorder="1" applyAlignment="1">
      <alignment vertical="center"/>
    </xf>
    <xf numFmtId="189" fontId="1" fillId="0" borderId="56" xfId="0" applyNumberFormat="1" applyFont="1" applyBorder="1" applyAlignment="1">
      <alignment vertical="center"/>
    </xf>
    <xf numFmtId="49" fontId="6" fillId="0" borderId="57" xfId="0" applyNumberFormat="1" applyFont="1" applyBorder="1" applyAlignment="1">
      <alignment horizontal="left" vertical="center" shrinkToFit="1"/>
    </xf>
    <xf numFmtId="198" fontId="1" fillId="0" borderId="55" xfId="0" applyNumberFormat="1" applyFont="1" applyBorder="1" applyAlignment="1">
      <alignment vertical="center"/>
    </xf>
    <xf numFmtId="49" fontId="6" fillId="0" borderId="58" xfId="0" applyNumberFormat="1" applyFont="1" applyBorder="1" applyAlignment="1">
      <alignment horizontal="left" vertical="center" shrinkToFit="1"/>
    </xf>
    <xf numFmtId="49" fontId="6" fillId="0" borderId="59" xfId="0" applyNumberFormat="1" applyFont="1" applyBorder="1" applyAlignment="1">
      <alignment horizontal="left" vertical="center" shrinkToFit="1"/>
    </xf>
    <xf numFmtId="188" fontId="3" fillId="0" borderId="60" xfId="48" applyNumberFormat="1" applyFont="1" applyBorder="1" applyAlignment="1">
      <alignment horizontal="right" vertical="center"/>
    </xf>
    <xf numFmtId="206" fontId="1" fillId="0" borderId="60" xfId="0" applyNumberFormat="1" applyFont="1" applyBorder="1" applyAlignment="1">
      <alignment horizontal="right" vertical="center"/>
    </xf>
    <xf numFmtId="198" fontId="1" fillId="0" borderId="61" xfId="0" applyNumberFormat="1" applyFont="1" applyFill="1" applyBorder="1" applyAlignment="1">
      <alignment vertical="center"/>
    </xf>
    <xf numFmtId="49" fontId="6" fillId="0" borderId="62" xfId="0" applyNumberFormat="1" applyFont="1" applyBorder="1" applyAlignment="1">
      <alignment horizontal="left" vertical="center" shrinkToFit="1"/>
    </xf>
    <xf numFmtId="49" fontId="6" fillId="0" borderId="60" xfId="0" applyNumberFormat="1" applyFont="1" applyBorder="1" applyAlignment="1">
      <alignment horizontal="left" vertical="center" shrinkToFit="1"/>
    </xf>
    <xf numFmtId="49" fontId="10" fillId="0" borderId="63" xfId="0" applyNumberFormat="1" applyFont="1" applyBorder="1" applyAlignment="1">
      <alignment horizontal="left" vertical="center" shrinkToFit="1"/>
    </xf>
    <xf numFmtId="188" fontId="3" fillId="0" borderId="63" xfId="48" applyNumberFormat="1" applyFont="1" applyBorder="1" applyAlignment="1">
      <alignment horizontal="right" vertical="center"/>
    </xf>
    <xf numFmtId="206" fontId="1" fillId="0" borderId="63" xfId="0" applyNumberFormat="1" applyFont="1" applyFill="1" applyBorder="1" applyAlignment="1">
      <alignment horizontal="right" vertical="center"/>
    </xf>
    <xf numFmtId="198" fontId="1" fillId="0" borderId="64" xfId="0" applyNumberFormat="1" applyFont="1" applyBorder="1" applyAlignment="1">
      <alignment vertical="center"/>
    </xf>
    <xf numFmtId="197" fontId="1" fillId="20" borderId="35" xfId="0" applyNumberFormat="1" applyFont="1" applyFill="1" applyBorder="1" applyAlignment="1">
      <alignment vertical="center"/>
    </xf>
    <xf numFmtId="197" fontId="1" fillId="0" borderId="49" xfId="0" applyNumberFormat="1" applyFont="1" applyBorder="1" applyAlignment="1">
      <alignment vertical="center"/>
    </xf>
    <xf numFmtId="197" fontId="1" fillId="20" borderId="54" xfId="0" applyNumberFormat="1" applyFont="1" applyFill="1" applyBorder="1" applyAlignment="1">
      <alignment vertical="center"/>
    </xf>
    <xf numFmtId="197" fontId="1" fillId="22" borderId="54" xfId="0" applyNumberFormat="1" applyFont="1" applyFill="1" applyBorder="1" applyAlignment="1">
      <alignment vertical="center"/>
    </xf>
    <xf numFmtId="197" fontId="1" fillId="0" borderId="55" xfId="0" applyNumberFormat="1" applyFont="1" applyFill="1" applyBorder="1" applyAlignment="1">
      <alignment vertical="center"/>
    </xf>
    <xf numFmtId="206" fontId="1" fillId="0" borderId="26" xfId="0" applyNumberFormat="1" applyFont="1" applyFill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198" fontId="1" fillId="0" borderId="35" xfId="0" applyNumberFormat="1" applyFont="1" applyBorder="1" applyAlignment="1">
      <alignment vertical="center"/>
    </xf>
    <xf numFmtId="197" fontId="1" fillId="0" borderId="54" xfId="0" applyNumberFormat="1" applyFont="1" applyFill="1" applyBorder="1" applyAlignment="1">
      <alignment vertical="center"/>
    </xf>
    <xf numFmtId="197" fontId="1" fillId="22" borderId="36" xfId="0" applyNumberFormat="1" applyFont="1" applyFill="1" applyBorder="1" applyAlignment="1">
      <alignment vertical="center"/>
    </xf>
    <xf numFmtId="197" fontId="1" fillId="0" borderId="40" xfId="0" applyNumberFormat="1" applyFont="1" applyFill="1" applyBorder="1" applyAlignment="1">
      <alignment vertical="center"/>
    </xf>
    <xf numFmtId="197" fontId="1" fillId="0" borderId="65" xfId="0" applyNumberFormat="1" applyFont="1" applyFill="1" applyBorder="1" applyAlignment="1">
      <alignment vertical="center"/>
    </xf>
    <xf numFmtId="197" fontId="1" fillId="0" borderId="48" xfId="0" applyNumberFormat="1" applyFont="1" applyBorder="1" applyAlignment="1">
      <alignment vertical="center"/>
    </xf>
    <xf numFmtId="197" fontId="1" fillId="0" borderId="40" xfId="0" applyNumberFormat="1" applyFont="1" applyBorder="1" applyAlignment="1">
      <alignment vertical="center"/>
    </xf>
    <xf numFmtId="198" fontId="1" fillId="0" borderId="51" xfId="0" applyNumberFormat="1" applyFont="1" applyBorder="1" applyAlignment="1">
      <alignment vertical="center"/>
    </xf>
    <xf numFmtId="189" fontId="1" fillId="0" borderId="54" xfId="0" applyNumberFormat="1" applyFont="1" applyBorder="1" applyAlignment="1">
      <alignment vertical="center"/>
    </xf>
    <xf numFmtId="49" fontId="6" fillId="0" borderId="66" xfId="0" applyNumberFormat="1" applyFont="1" applyBorder="1" applyAlignment="1">
      <alignment horizontal="left" vertical="center" shrinkToFit="1"/>
    </xf>
    <xf numFmtId="49" fontId="6" fillId="0" borderId="27" xfId="0" applyNumberFormat="1" applyFont="1" applyBorder="1" applyAlignment="1">
      <alignment horizontal="left" vertical="center" shrinkToFit="1"/>
    </xf>
    <xf numFmtId="49" fontId="12" fillId="0" borderId="16" xfId="0" applyNumberFormat="1" applyFont="1" applyBorder="1" applyAlignment="1">
      <alignment horizontal="left" vertical="center" shrinkToFit="1"/>
    </xf>
    <xf numFmtId="49" fontId="9" fillId="0" borderId="21" xfId="0" applyNumberFormat="1" applyFont="1" applyBorder="1" applyAlignment="1">
      <alignment horizontal="left" vertical="center" shrinkToFit="1"/>
    </xf>
    <xf numFmtId="49" fontId="9" fillId="0" borderId="26" xfId="0" applyNumberFormat="1" applyFont="1" applyBorder="1" applyAlignment="1">
      <alignment horizontal="left" vertical="center" shrinkToFit="1"/>
    </xf>
    <xf numFmtId="49" fontId="9" fillId="0" borderId="25" xfId="0" applyNumberFormat="1" applyFont="1" applyBorder="1" applyAlignment="1">
      <alignment horizontal="left" vertical="center" shrinkToFit="1"/>
    </xf>
    <xf numFmtId="49" fontId="12" fillId="0" borderId="21" xfId="0" applyNumberFormat="1" applyFont="1" applyBorder="1" applyAlignment="1">
      <alignment horizontal="left" vertical="center" shrinkToFit="1"/>
    </xf>
    <xf numFmtId="49" fontId="12" fillId="0" borderId="26" xfId="0" applyNumberFormat="1" applyFont="1" applyBorder="1" applyAlignment="1">
      <alignment horizontal="left" vertical="center" shrinkToFit="1"/>
    </xf>
    <xf numFmtId="49" fontId="12" fillId="0" borderId="14" xfId="0" applyNumberFormat="1" applyFont="1" applyBorder="1" applyAlignment="1">
      <alignment horizontal="left" vertical="center" shrinkToFit="1"/>
    </xf>
    <xf numFmtId="49" fontId="12" fillId="0" borderId="18" xfId="0" applyNumberFormat="1" applyFont="1" applyBorder="1" applyAlignment="1">
      <alignment horizontal="left" vertical="center" shrinkToFit="1"/>
    </xf>
    <xf numFmtId="49" fontId="12" fillId="0" borderId="25" xfId="0" applyNumberFormat="1" applyFont="1" applyBorder="1" applyAlignment="1">
      <alignment horizontal="left" vertical="center" shrinkToFit="1"/>
    </xf>
    <xf numFmtId="49" fontId="9" fillId="0" borderId="14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left" vertical="center" shrinkToFit="1"/>
    </xf>
    <xf numFmtId="49" fontId="9" fillId="0" borderId="16" xfId="0" applyNumberFormat="1" applyFont="1" applyBorder="1" applyAlignment="1">
      <alignment horizontal="left" vertical="center" shrinkToFit="1"/>
    </xf>
    <xf numFmtId="49" fontId="12" fillId="0" borderId="17" xfId="0" applyNumberFormat="1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left" vertical="center" shrinkToFit="1"/>
    </xf>
    <xf numFmtId="49" fontId="12" fillId="0" borderId="60" xfId="0" applyNumberFormat="1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49" fontId="7" fillId="22" borderId="28" xfId="0" applyNumberFormat="1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49" fontId="7" fillId="22" borderId="52" xfId="0" applyNumberFormat="1" applyFont="1" applyFill="1" applyBorder="1" applyAlignment="1">
      <alignment horizontal="left" vertical="center" shrinkToFit="1"/>
    </xf>
    <xf numFmtId="49" fontId="7" fillId="22" borderId="67" xfId="0" applyNumberFormat="1" applyFont="1" applyFill="1" applyBorder="1" applyAlignment="1">
      <alignment horizontal="left" vertical="center" shrinkToFit="1"/>
    </xf>
    <xf numFmtId="49" fontId="7" fillId="22" borderId="29" xfId="0" applyNumberFormat="1" applyFont="1" applyFill="1" applyBorder="1" applyAlignment="1">
      <alignment horizontal="left" vertical="center" shrinkToFit="1"/>
    </xf>
    <xf numFmtId="49" fontId="7" fillId="20" borderId="68" xfId="0" applyNumberFormat="1" applyFont="1" applyFill="1" applyBorder="1" applyAlignment="1">
      <alignment horizontal="left" vertical="center" shrinkToFit="1"/>
    </xf>
    <xf numFmtId="49" fontId="7" fillId="20" borderId="27" xfId="0" applyNumberFormat="1" applyFont="1" applyFill="1" applyBorder="1" applyAlignment="1">
      <alignment horizontal="left" vertical="center" shrinkToFit="1"/>
    </xf>
    <xf numFmtId="49" fontId="7" fillId="24" borderId="69" xfId="0" applyNumberFormat="1" applyFont="1" applyFill="1" applyBorder="1" applyAlignment="1">
      <alignment horizontal="center" vertical="center" shrinkToFit="1"/>
    </xf>
    <xf numFmtId="49" fontId="7" fillId="24" borderId="26" xfId="0" applyNumberFormat="1" applyFont="1" applyFill="1" applyBorder="1" applyAlignment="1">
      <alignment horizontal="center" vertical="center" shrinkToFit="1"/>
    </xf>
    <xf numFmtId="49" fontId="7" fillId="0" borderId="70" xfId="0" applyNumberFormat="1" applyFont="1" applyBorder="1" applyAlignment="1">
      <alignment horizontal="center" vertical="center" shrinkToFit="1"/>
    </xf>
    <xf numFmtId="49" fontId="7" fillId="0" borderId="71" xfId="0" applyNumberFormat="1" applyFont="1" applyBorder="1" applyAlignment="1">
      <alignment horizontal="center" vertical="center" shrinkToFit="1"/>
    </xf>
    <xf numFmtId="49" fontId="7" fillId="0" borderId="72" xfId="0" applyNumberFormat="1" applyFont="1" applyBorder="1" applyAlignment="1">
      <alignment horizontal="center" vertical="center" shrinkToFit="1"/>
    </xf>
    <xf numFmtId="0" fontId="7" fillId="24" borderId="2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81" fontId="7" fillId="24" borderId="26" xfId="48" applyFont="1" applyFill="1" applyBorder="1" applyAlignment="1">
      <alignment horizontal="center" vertical="center" wrapText="1"/>
    </xf>
    <xf numFmtId="181" fontId="7" fillId="24" borderId="20" xfId="48" applyFont="1" applyFill="1" applyBorder="1" applyAlignment="1">
      <alignment horizontal="center" vertical="center" wrapText="1"/>
    </xf>
    <xf numFmtId="49" fontId="7" fillId="20" borderId="73" xfId="0" applyNumberFormat="1" applyFont="1" applyFill="1" applyBorder="1" applyAlignment="1">
      <alignment horizontal="left" vertical="center" shrinkToFit="1"/>
    </xf>
    <xf numFmtId="49" fontId="7" fillId="22" borderId="74" xfId="0" applyNumberFormat="1" applyFont="1" applyFill="1" applyBorder="1" applyAlignment="1">
      <alignment horizontal="left" vertical="center" shrinkToFit="1"/>
    </xf>
    <xf numFmtId="49" fontId="7" fillId="22" borderId="27" xfId="0" applyNumberFormat="1" applyFont="1" applyFill="1" applyBorder="1" applyAlignment="1">
      <alignment horizontal="left" vertical="center" shrinkToFit="1"/>
    </xf>
    <xf numFmtId="49" fontId="7" fillId="20" borderId="67" xfId="0" applyNumberFormat="1" applyFont="1" applyFill="1" applyBorder="1" applyAlignment="1">
      <alignment horizontal="left" vertical="center" shrinkToFit="1"/>
    </xf>
    <xf numFmtId="49" fontId="7" fillId="20" borderId="29" xfId="0" applyNumberFormat="1" applyFont="1" applyFill="1" applyBorder="1" applyAlignment="1">
      <alignment horizontal="left" vertical="center" shrinkToFit="1"/>
    </xf>
    <xf numFmtId="49" fontId="7" fillId="20" borderId="28" xfId="0" applyNumberFormat="1" applyFont="1" applyFill="1" applyBorder="1" applyAlignment="1">
      <alignment horizontal="left" vertical="center" shrinkToFit="1"/>
    </xf>
    <xf numFmtId="0" fontId="32" fillId="24" borderId="75" xfId="0" applyFont="1" applyFill="1" applyBorder="1" applyAlignment="1">
      <alignment horizontal="center" vertical="center"/>
    </xf>
    <xf numFmtId="0" fontId="31" fillId="24" borderId="76" xfId="0" applyFont="1" applyFill="1" applyBorder="1" applyAlignment="1">
      <alignment horizontal="center" vertical="center"/>
    </xf>
    <xf numFmtId="0" fontId="31" fillId="24" borderId="77" xfId="0" applyFont="1" applyFill="1" applyBorder="1" applyAlignment="1">
      <alignment horizontal="center" vertical="center"/>
    </xf>
    <xf numFmtId="0" fontId="32" fillId="6" borderId="76" xfId="0" applyFont="1" applyFill="1" applyBorder="1" applyAlignment="1">
      <alignment horizontal="center" vertical="center"/>
    </xf>
    <xf numFmtId="0" fontId="31" fillId="6" borderId="76" xfId="0" applyFont="1" applyFill="1" applyBorder="1" applyAlignment="1">
      <alignment horizontal="center" vertical="center"/>
    </xf>
    <xf numFmtId="0" fontId="31" fillId="6" borderId="78" xfId="0" applyFont="1" applyFill="1" applyBorder="1" applyAlignment="1">
      <alignment horizontal="center" vertical="center"/>
    </xf>
    <xf numFmtId="49" fontId="7" fillId="24" borderId="79" xfId="0" applyNumberFormat="1" applyFont="1" applyFill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SheetLayoutView="90" zoomScalePageLayoutView="0" workbookViewId="0" topLeftCell="B1">
      <selection activeCell="K2" sqref="K2"/>
    </sheetView>
  </sheetViews>
  <sheetFormatPr defaultColWidth="8.88671875" defaultRowHeight="13.5"/>
  <cols>
    <col min="1" max="1" width="2.6640625" style="2" hidden="1" customWidth="1"/>
    <col min="2" max="2" width="5.6640625" style="6" customWidth="1"/>
    <col min="3" max="3" width="6.21484375" style="6" customWidth="1"/>
    <col min="4" max="4" width="15.88671875" style="23" customWidth="1"/>
    <col min="5" max="6" width="8.4453125" style="12" customWidth="1"/>
    <col min="7" max="7" width="8.4453125" style="3" customWidth="1"/>
    <col min="8" max="8" width="8.4453125" style="10" customWidth="1"/>
    <col min="9" max="9" width="5.88671875" style="6" customWidth="1"/>
    <col min="10" max="10" width="6.6640625" style="6" customWidth="1"/>
    <col min="11" max="11" width="14.3359375" style="25" customWidth="1"/>
    <col min="12" max="13" width="8.4453125" style="12" customWidth="1"/>
    <col min="14" max="14" width="8.4453125" style="3" customWidth="1"/>
    <col min="15" max="15" width="8.4453125" style="4" customWidth="1"/>
    <col min="16" max="16384" width="8.88671875" style="2" customWidth="1"/>
  </cols>
  <sheetData>
    <row r="1" spans="2:15" ht="43.5" customHeight="1">
      <c r="B1" s="173" t="s">
        <v>118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15" ht="27" customHeight="1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74" t="s">
        <v>57</v>
      </c>
      <c r="O2" s="174"/>
    </row>
    <row r="3" spans="2:15" ht="22.5" customHeight="1">
      <c r="B3" s="198" t="s">
        <v>54</v>
      </c>
      <c r="C3" s="199"/>
      <c r="D3" s="199"/>
      <c r="E3" s="199"/>
      <c r="F3" s="199"/>
      <c r="G3" s="199"/>
      <c r="H3" s="200"/>
      <c r="I3" s="201" t="s">
        <v>55</v>
      </c>
      <c r="J3" s="202"/>
      <c r="K3" s="202"/>
      <c r="L3" s="202"/>
      <c r="M3" s="202"/>
      <c r="N3" s="202"/>
      <c r="O3" s="203"/>
    </row>
    <row r="4" spans="1:15" ht="22.5" customHeight="1">
      <c r="A4" s="1"/>
      <c r="B4" s="183" t="s">
        <v>22</v>
      </c>
      <c r="C4" s="184"/>
      <c r="D4" s="184"/>
      <c r="E4" s="190" t="s">
        <v>58</v>
      </c>
      <c r="F4" s="190" t="s">
        <v>59</v>
      </c>
      <c r="G4" s="188" t="s">
        <v>41</v>
      </c>
      <c r="H4" s="189"/>
      <c r="I4" s="204" t="s">
        <v>20</v>
      </c>
      <c r="J4" s="184"/>
      <c r="K4" s="184"/>
      <c r="L4" s="190" t="s">
        <v>58</v>
      </c>
      <c r="M4" s="190" t="s">
        <v>59</v>
      </c>
      <c r="N4" s="188" t="s">
        <v>41</v>
      </c>
      <c r="O4" s="205"/>
    </row>
    <row r="5" spans="1:15" ht="22.5" customHeight="1" thickBot="1">
      <c r="A5" s="1"/>
      <c r="B5" s="99" t="s">
        <v>23</v>
      </c>
      <c r="C5" s="30" t="s">
        <v>24</v>
      </c>
      <c r="D5" s="30" t="s">
        <v>3</v>
      </c>
      <c r="E5" s="191"/>
      <c r="F5" s="191"/>
      <c r="G5" s="29" t="s">
        <v>25</v>
      </c>
      <c r="H5" s="73" t="s">
        <v>26</v>
      </c>
      <c r="I5" s="70" t="s">
        <v>1</v>
      </c>
      <c r="J5" s="30" t="s">
        <v>2</v>
      </c>
      <c r="K5" s="30" t="s">
        <v>3</v>
      </c>
      <c r="L5" s="191"/>
      <c r="M5" s="191"/>
      <c r="N5" s="29" t="s">
        <v>21</v>
      </c>
      <c r="O5" s="100" t="s">
        <v>0</v>
      </c>
    </row>
    <row r="6" spans="1:15" ht="22.5" customHeight="1" thickBot="1" thickTop="1">
      <c r="A6" s="1"/>
      <c r="B6" s="185" t="s">
        <v>11</v>
      </c>
      <c r="C6" s="186"/>
      <c r="D6" s="187"/>
      <c r="E6" s="13">
        <f>SUM(E7,E14,E17,E40,E44,E48,E51,E55)</f>
        <v>776550</v>
      </c>
      <c r="F6" s="13">
        <f>SUM(F7,F14,F17,F40,F44,F48,F51,F55)</f>
        <v>860500</v>
      </c>
      <c r="G6" s="52">
        <f>F6-E6</f>
        <v>83950</v>
      </c>
      <c r="H6" s="74">
        <f>G6*100/E6</f>
        <v>10.81063679093426</v>
      </c>
      <c r="I6" s="186" t="s">
        <v>4</v>
      </c>
      <c r="J6" s="186"/>
      <c r="K6" s="187"/>
      <c r="L6" s="13">
        <f>SUM(L7,L28,L33,L40,L43,L50,L54)</f>
        <v>776550</v>
      </c>
      <c r="M6" s="13">
        <f>SUM(M7,M28,M33,M40,M43,M50,M54)</f>
        <v>860500</v>
      </c>
      <c r="N6" s="43">
        <f aca="true" t="shared" si="0" ref="N6:N34">M6-L6</f>
        <v>83950</v>
      </c>
      <c r="O6" s="101">
        <f>N6*100/L6</f>
        <v>10.81063679093426</v>
      </c>
    </row>
    <row r="7" spans="2:15" ht="22.5" customHeight="1" thickTop="1">
      <c r="B7" s="178" t="s">
        <v>27</v>
      </c>
      <c r="C7" s="179"/>
      <c r="D7" s="180"/>
      <c r="E7" s="14">
        <f>E8</f>
        <v>45660</v>
      </c>
      <c r="F7" s="14">
        <f>F8</f>
        <v>45660</v>
      </c>
      <c r="G7" s="35">
        <f>F7-E7</f>
        <v>0</v>
      </c>
      <c r="H7" s="75">
        <f>G7*100/E7</f>
        <v>0</v>
      </c>
      <c r="I7" s="179" t="s">
        <v>5</v>
      </c>
      <c r="J7" s="179"/>
      <c r="K7" s="180"/>
      <c r="L7" s="14">
        <f>L8+L16+L20</f>
        <v>413948</v>
      </c>
      <c r="M7" s="14">
        <f>M8+M16+M20</f>
        <v>420807</v>
      </c>
      <c r="N7" s="35">
        <f t="shared" si="0"/>
        <v>6859</v>
      </c>
      <c r="O7" s="102">
        <f>N7*100/L7</f>
        <v>1.6569714070366326</v>
      </c>
    </row>
    <row r="8" spans="2:15" ht="22.5" customHeight="1">
      <c r="B8" s="103"/>
      <c r="C8" s="181" t="s">
        <v>28</v>
      </c>
      <c r="D8" s="182"/>
      <c r="E8" s="15">
        <f>SUM(E9,E11,E12,E13)</f>
        <v>45660</v>
      </c>
      <c r="F8" s="15">
        <f>SUM(F9,F11,F12,F13)</f>
        <v>45660</v>
      </c>
      <c r="G8" s="36">
        <f>F8-E8</f>
        <v>0</v>
      </c>
      <c r="H8" s="76">
        <f>G8*100/E8</f>
        <v>0</v>
      </c>
      <c r="I8" s="32"/>
      <c r="J8" s="197" t="s">
        <v>6</v>
      </c>
      <c r="K8" s="182"/>
      <c r="L8" s="15">
        <f>SUM(L9:L15)</f>
        <v>317383</v>
      </c>
      <c r="M8" s="15">
        <f>SUM(M9:M15)</f>
        <v>324242</v>
      </c>
      <c r="N8" s="36">
        <f t="shared" si="0"/>
        <v>6859</v>
      </c>
      <c r="O8" s="104">
        <f>N8*100/L8</f>
        <v>2.161111338666532</v>
      </c>
    </row>
    <row r="9" spans="2:15" ht="22.5" customHeight="1">
      <c r="B9" s="103"/>
      <c r="C9" s="7"/>
      <c r="D9" s="156" t="s">
        <v>61</v>
      </c>
      <c r="E9" s="16">
        <v>10940</v>
      </c>
      <c r="F9" s="16">
        <v>10940</v>
      </c>
      <c r="G9" s="54">
        <f>F9-E9</f>
        <v>0</v>
      </c>
      <c r="H9" s="77">
        <f>G9*100/E9</f>
        <v>0</v>
      </c>
      <c r="I9" s="32"/>
      <c r="J9" s="32"/>
      <c r="K9" s="157" t="s">
        <v>66</v>
      </c>
      <c r="L9" s="31">
        <v>218661</v>
      </c>
      <c r="M9" s="31">
        <v>219757</v>
      </c>
      <c r="N9" s="60">
        <f t="shared" si="0"/>
        <v>1096</v>
      </c>
      <c r="O9" s="105">
        <f>N9*100/L9</f>
        <v>0.5012325014520194</v>
      </c>
    </row>
    <row r="10" spans="2:15" ht="22.5" customHeight="1">
      <c r="B10" s="103"/>
      <c r="C10" s="7"/>
      <c r="D10" s="156" t="s">
        <v>62</v>
      </c>
      <c r="E10" s="16"/>
      <c r="F10" s="16"/>
      <c r="G10" s="55"/>
      <c r="H10" s="78"/>
      <c r="I10" s="32"/>
      <c r="J10" s="39"/>
      <c r="K10" s="158" t="s">
        <v>67</v>
      </c>
      <c r="L10" s="44">
        <v>0</v>
      </c>
      <c r="M10" s="44">
        <v>0</v>
      </c>
      <c r="N10" s="53">
        <f t="shared" si="0"/>
        <v>0</v>
      </c>
      <c r="O10" s="107">
        <v>0</v>
      </c>
    </row>
    <row r="11" spans="2:15" ht="22.5" customHeight="1">
      <c r="B11" s="103"/>
      <c r="C11" s="7"/>
      <c r="D11" s="156" t="s">
        <v>63</v>
      </c>
      <c r="E11" s="16">
        <v>6400</v>
      </c>
      <c r="F11" s="16">
        <v>6400</v>
      </c>
      <c r="G11" s="53">
        <f>F11-E11</f>
        <v>0</v>
      </c>
      <c r="H11" s="86">
        <f>G11/E11</f>
        <v>0</v>
      </c>
      <c r="I11" s="32"/>
      <c r="J11" s="32"/>
      <c r="K11" s="158" t="s">
        <v>68</v>
      </c>
      <c r="L11" s="44">
        <v>10800</v>
      </c>
      <c r="M11" s="44">
        <v>10800</v>
      </c>
      <c r="N11" s="53">
        <f t="shared" si="0"/>
        <v>0</v>
      </c>
      <c r="O11" s="107">
        <f>N11*100/L11</f>
        <v>0</v>
      </c>
    </row>
    <row r="12" spans="2:15" ht="22.5" customHeight="1">
      <c r="B12" s="103"/>
      <c r="C12" s="7"/>
      <c r="D12" s="156" t="s">
        <v>64</v>
      </c>
      <c r="E12" s="16">
        <v>27600</v>
      </c>
      <c r="F12" s="16">
        <v>27600</v>
      </c>
      <c r="G12" s="53">
        <f>F12-E12</f>
        <v>0</v>
      </c>
      <c r="H12" s="86">
        <f>G12/E12</f>
        <v>0</v>
      </c>
      <c r="I12" s="32"/>
      <c r="J12" s="32"/>
      <c r="K12" s="158" t="s">
        <v>69</v>
      </c>
      <c r="L12" s="44">
        <v>36492</v>
      </c>
      <c r="M12" s="44">
        <v>37412</v>
      </c>
      <c r="N12" s="53">
        <f t="shared" si="0"/>
        <v>920</v>
      </c>
      <c r="O12" s="106">
        <f>N12*100/L12</f>
        <v>2.5211005151814097</v>
      </c>
    </row>
    <row r="13" spans="2:15" ht="22.5" customHeight="1">
      <c r="B13" s="103"/>
      <c r="C13" s="7"/>
      <c r="D13" s="156" t="s">
        <v>65</v>
      </c>
      <c r="E13" s="16">
        <v>720</v>
      </c>
      <c r="F13" s="16">
        <v>720</v>
      </c>
      <c r="G13" s="54">
        <f>F13-E13</f>
        <v>0</v>
      </c>
      <c r="H13" s="86">
        <f>G13/E13</f>
        <v>0</v>
      </c>
      <c r="I13" s="32"/>
      <c r="J13" s="32"/>
      <c r="K13" s="158" t="s">
        <v>70</v>
      </c>
      <c r="L13" s="44">
        <v>21830</v>
      </c>
      <c r="M13" s="44">
        <v>21998</v>
      </c>
      <c r="N13" s="53">
        <f>M13-L13</f>
        <v>168</v>
      </c>
      <c r="O13" s="106">
        <f>N13*100/L13</f>
        <v>0.7695831424644984</v>
      </c>
    </row>
    <row r="14" spans="2:15" ht="22.5" customHeight="1">
      <c r="B14" s="193" t="s">
        <v>29</v>
      </c>
      <c r="C14" s="175"/>
      <c r="D14" s="194"/>
      <c r="E14" s="19"/>
      <c r="F14" s="19"/>
      <c r="G14" s="56"/>
      <c r="H14" s="80"/>
      <c r="I14" s="32"/>
      <c r="J14" s="32"/>
      <c r="K14" s="158" t="s">
        <v>71</v>
      </c>
      <c r="L14" s="44">
        <v>23200</v>
      </c>
      <c r="M14" s="44">
        <v>23375</v>
      </c>
      <c r="N14" s="53">
        <f>M14-L14</f>
        <v>175</v>
      </c>
      <c r="O14" s="106">
        <f>N14*100/L14</f>
        <v>0.7543103448275862</v>
      </c>
    </row>
    <row r="15" spans="2:15" ht="22.5" customHeight="1">
      <c r="B15" s="108"/>
      <c r="C15" s="181" t="s">
        <v>30</v>
      </c>
      <c r="D15" s="182"/>
      <c r="E15" s="15"/>
      <c r="F15" s="15"/>
      <c r="G15" s="57"/>
      <c r="H15" s="81"/>
      <c r="I15" s="32"/>
      <c r="J15" s="32"/>
      <c r="K15" s="159" t="s">
        <v>72</v>
      </c>
      <c r="L15" s="41">
        <v>6400</v>
      </c>
      <c r="M15" s="41">
        <v>10900</v>
      </c>
      <c r="N15" s="64">
        <f t="shared" si="0"/>
        <v>4500</v>
      </c>
      <c r="O15" s="109">
        <f>N15*100/L15</f>
        <v>70.3125</v>
      </c>
    </row>
    <row r="16" spans="2:15" ht="22.5" customHeight="1">
      <c r="B16" s="110"/>
      <c r="C16" s="8"/>
      <c r="D16" s="34" t="s">
        <v>42</v>
      </c>
      <c r="E16" s="18"/>
      <c r="F16" s="18"/>
      <c r="G16" s="58"/>
      <c r="H16" s="82"/>
      <c r="I16" s="32"/>
      <c r="J16" s="197" t="s">
        <v>7</v>
      </c>
      <c r="K16" s="182"/>
      <c r="L16" s="15">
        <f>L17+L18+L19</f>
        <v>20960</v>
      </c>
      <c r="M16" s="15">
        <f>M17+M18+M19</f>
        <v>20960</v>
      </c>
      <c r="N16" s="36">
        <f t="shared" si="0"/>
        <v>0</v>
      </c>
      <c r="O16" s="111">
        <f>N16/L16</f>
        <v>0</v>
      </c>
    </row>
    <row r="17" spans="2:15" ht="22.5" customHeight="1">
      <c r="B17" s="178" t="s">
        <v>31</v>
      </c>
      <c r="C17" s="179"/>
      <c r="D17" s="180"/>
      <c r="E17" s="19">
        <f>SUM(E18)</f>
        <v>490415</v>
      </c>
      <c r="F17" s="19">
        <f>SUM(F18)</f>
        <v>613339</v>
      </c>
      <c r="G17" s="35">
        <f aca="true" t="shared" si="1" ref="G17:G22">F17-E17</f>
        <v>122924</v>
      </c>
      <c r="H17" s="147">
        <f aca="true" t="shared" si="2" ref="H17:H24">G17*100/E17</f>
        <v>25.065301836199954</v>
      </c>
      <c r="I17" s="32"/>
      <c r="J17" s="32"/>
      <c r="K17" s="157" t="s">
        <v>87</v>
      </c>
      <c r="L17" s="31">
        <v>4800</v>
      </c>
      <c r="M17" s="31">
        <v>4800</v>
      </c>
      <c r="N17" s="65">
        <f t="shared" si="0"/>
        <v>0</v>
      </c>
      <c r="O17" s="105">
        <f>N17*100/L17</f>
        <v>0</v>
      </c>
    </row>
    <row r="18" spans="2:15" ht="22.5" customHeight="1">
      <c r="B18" s="103"/>
      <c r="C18" s="181" t="s">
        <v>32</v>
      </c>
      <c r="D18" s="182"/>
      <c r="E18" s="37">
        <f>SUM(E19:E39)</f>
        <v>490415</v>
      </c>
      <c r="F18" s="37">
        <f>SUM(F19:F39)</f>
        <v>613339</v>
      </c>
      <c r="G18" s="36">
        <f t="shared" si="1"/>
        <v>122924</v>
      </c>
      <c r="H18" s="76">
        <f t="shared" si="2"/>
        <v>25.065301836199954</v>
      </c>
      <c r="I18" s="32"/>
      <c r="J18" s="32"/>
      <c r="K18" s="158" t="s">
        <v>88</v>
      </c>
      <c r="L18" s="44">
        <v>11160</v>
      </c>
      <c r="M18" s="44">
        <v>11160</v>
      </c>
      <c r="N18" s="53">
        <f t="shared" si="0"/>
        <v>0</v>
      </c>
      <c r="O18" s="107">
        <f>N18*100/L18</f>
        <v>0</v>
      </c>
    </row>
    <row r="19" spans="2:15" ht="22.5" customHeight="1">
      <c r="B19" s="103"/>
      <c r="C19" s="7"/>
      <c r="D19" s="160" t="s">
        <v>43</v>
      </c>
      <c r="E19" s="31">
        <v>161470</v>
      </c>
      <c r="F19" s="31">
        <v>215293</v>
      </c>
      <c r="G19" s="53">
        <f t="shared" si="1"/>
        <v>53823</v>
      </c>
      <c r="H19" s="86">
        <f t="shared" si="2"/>
        <v>33.33312689663715</v>
      </c>
      <c r="I19" s="32"/>
      <c r="J19" s="40"/>
      <c r="K19" s="159" t="s">
        <v>89</v>
      </c>
      <c r="L19" s="41">
        <v>5000</v>
      </c>
      <c r="M19" s="41">
        <v>5000</v>
      </c>
      <c r="N19" s="64">
        <f t="shared" si="0"/>
        <v>0</v>
      </c>
      <c r="O19" s="112">
        <f>N19*100/L19</f>
        <v>0</v>
      </c>
    </row>
    <row r="20" spans="2:15" ht="22.5" customHeight="1">
      <c r="B20" s="103"/>
      <c r="C20" s="7"/>
      <c r="D20" s="161" t="s">
        <v>44</v>
      </c>
      <c r="E20" s="44">
        <v>51184</v>
      </c>
      <c r="F20" s="44">
        <v>68245</v>
      </c>
      <c r="G20" s="143">
        <f t="shared" si="1"/>
        <v>17061</v>
      </c>
      <c r="H20" s="86">
        <f t="shared" si="2"/>
        <v>33.332682088152545</v>
      </c>
      <c r="I20" s="32"/>
      <c r="J20" s="195" t="s">
        <v>8</v>
      </c>
      <c r="K20" s="196"/>
      <c r="L20" s="37">
        <f>SUM(L21:L27)</f>
        <v>75605</v>
      </c>
      <c r="M20" s="37">
        <f>SUM(M21:M27)</f>
        <v>75605</v>
      </c>
      <c r="N20" s="36">
        <f t="shared" si="0"/>
        <v>0</v>
      </c>
      <c r="O20" s="140">
        <f>N20*100/L20</f>
        <v>0</v>
      </c>
    </row>
    <row r="21" spans="2:15" ht="22.5" customHeight="1">
      <c r="B21" s="110"/>
      <c r="C21" s="8"/>
      <c r="D21" s="162" t="s">
        <v>45</v>
      </c>
      <c r="E21" s="20">
        <v>22000</v>
      </c>
      <c r="F21" s="20">
        <v>22000</v>
      </c>
      <c r="G21" s="144">
        <f t="shared" si="1"/>
        <v>0</v>
      </c>
      <c r="H21" s="145">
        <f t="shared" si="2"/>
        <v>0</v>
      </c>
      <c r="I21" s="50"/>
      <c r="J21" s="50"/>
      <c r="K21" s="165" t="s">
        <v>90</v>
      </c>
      <c r="L21" s="20">
        <v>3000</v>
      </c>
      <c r="M21" s="20">
        <v>3000</v>
      </c>
      <c r="N21" s="68">
        <f t="shared" si="0"/>
        <v>0</v>
      </c>
      <c r="O21" s="146">
        <f>N21*100/L21</f>
        <v>0</v>
      </c>
    </row>
    <row r="22" spans="2:15" ht="22.5" customHeight="1">
      <c r="B22" s="103"/>
      <c r="C22" s="7"/>
      <c r="D22" s="163" t="s">
        <v>46</v>
      </c>
      <c r="E22" s="18">
        <v>30000</v>
      </c>
      <c r="F22" s="18">
        <v>30000</v>
      </c>
      <c r="G22" s="58">
        <f t="shared" si="1"/>
        <v>0</v>
      </c>
      <c r="H22" s="85">
        <f t="shared" si="2"/>
        <v>0</v>
      </c>
      <c r="I22" s="32"/>
      <c r="J22" s="32"/>
      <c r="K22" s="166" t="s">
        <v>91</v>
      </c>
      <c r="L22" s="17">
        <v>30000</v>
      </c>
      <c r="M22" s="17">
        <v>30000</v>
      </c>
      <c r="N22" s="65">
        <f t="shared" si="0"/>
        <v>0</v>
      </c>
      <c r="O22" s="113">
        <f aca="true" t="shared" si="3" ref="O22:O27">N22*100/L22</f>
        <v>0</v>
      </c>
    </row>
    <row r="23" spans="2:15" ht="22.5" customHeight="1">
      <c r="B23" s="103"/>
      <c r="C23" s="7"/>
      <c r="D23" s="161" t="s">
        <v>73</v>
      </c>
      <c r="E23" s="44">
        <v>4444</v>
      </c>
      <c r="F23" s="44">
        <v>8888</v>
      </c>
      <c r="G23" s="53">
        <f aca="true" t="shared" si="4" ref="G23:G43">F23-E23</f>
        <v>4444</v>
      </c>
      <c r="H23" s="86">
        <f t="shared" si="2"/>
        <v>100</v>
      </c>
      <c r="I23" s="32"/>
      <c r="J23" s="32"/>
      <c r="K23" s="158" t="s">
        <v>53</v>
      </c>
      <c r="L23" s="44">
        <v>20430</v>
      </c>
      <c r="M23" s="44">
        <v>20430</v>
      </c>
      <c r="N23" s="53">
        <f t="shared" si="0"/>
        <v>0</v>
      </c>
      <c r="O23" s="106">
        <f t="shared" si="3"/>
        <v>0</v>
      </c>
    </row>
    <row r="24" spans="2:15" ht="22.5" customHeight="1">
      <c r="B24" s="103"/>
      <c r="C24" s="7"/>
      <c r="D24" s="161" t="s">
        <v>47</v>
      </c>
      <c r="E24" s="44">
        <v>18096</v>
      </c>
      <c r="F24" s="44">
        <v>36192</v>
      </c>
      <c r="G24" s="53">
        <f t="shared" si="4"/>
        <v>18096</v>
      </c>
      <c r="H24" s="86">
        <f t="shared" si="2"/>
        <v>100</v>
      </c>
      <c r="I24" s="32"/>
      <c r="J24" s="32"/>
      <c r="K24" s="158" t="s">
        <v>92</v>
      </c>
      <c r="L24" s="44">
        <v>8475</v>
      </c>
      <c r="M24" s="44">
        <v>8475</v>
      </c>
      <c r="N24" s="53">
        <f t="shared" si="0"/>
        <v>0</v>
      </c>
      <c r="O24" s="106">
        <f t="shared" si="3"/>
        <v>0</v>
      </c>
    </row>
    <row r="25" spans="2:15" ht="22.5" customHeight="1">
      <c r="B25" s="103"/>
      <c r="C25" s="7"/>
      <c r="D25" s="161" t="s">
        <v>74</v>
      </c>
      <c r="E25" s="44">
        <v>10000</v>
      </c>
      <c r="F25" s="44">
        <v>20000</v>
      </c>
      <c r="G25" s="53">
        <f t="shared" si="4"/>
        <v>10000</v>
      </c>
      <c r="H25" s="79">
        <v>0</v>
      </c>
      <c r="I25" s="32"/>
      <c r="J25" s="32"/>
      <c r="K25" s="158" t="s">
        <v>93</v>
      </c>
      <c r="L25" s="44">
        <v>3000</v>
      </c>
      <c r="M25" s="44">
        <v>3000</v>
      </c>
      <c r="N25" s="53">
        <f t="shared" si="0"/>
        <v>0</v>
      </c>
      <c r="O25" s="106">
        <f t="shared" si="3"/>
        <v>0</v>
      </c>
    </row>
    <row r="26" spans="2:15" ht="22.5" customHeight="1">
      <c r="B26" s="103"/>
      <c r="C26" s="7"/>
      <c r="D26" s="161" t="s">
        <v>75</v>
      </c>
      <c r="E26" s="44">
        <v>25548</v>
      </c>
      <c r="F26" s="44">
        <v>25548</v>
      </c>
      <c r="G26" s="53">
        <f t="shared" si="4"/>
        <v>0</v>
      </c>
      <c r="H26" s="79">
        <f>G26*100/E26</f>
        <v>0</v>
      </c>
      <c r="I26" s="32"/>
      <c r="J26" s="32"/>
      <c r="K26" s="166" t="s">
        <v>94</v>
      </c>
      <c r="L26" s="17">
        <v>2700</v>
      </c>
      <c r="M26" s="17">
        <v>2700</v>
      </c>
      <c r="N26" s="53">
        <f t="shared" si="0"/>
        <v>0</v>
      </c>
      <c r="O26" s="106">
        <f t="shared" si="3"/>
        <v>0</v>
      </c>
    </row>
    <row r="27" spans="2:15" ht="22.5" customHeight="1">
      <c r="B27" s="103"/>
      <c r="C27" s="7"/>
      <c r="D27" s="161" t="s">
        <v>76</v>
      </c>
      <c r="E27" s="44">
        <v>19553</v>
      </c>
      <c r="F27" s="44">
        <v>19553</v>
      </c>
      <c r="G27" s="55">
        <f t="shared" si="4"/>
        <v>0</v>
      </c>
      <c r="H27" s="79">
        <f>G27*100/E27</f>
        <v>0</v>
      </c>
      <c r="I27" s="32"/>
      <c r="J27" s="32"/>
      <c r="K27" s="158" t="s">
        <v>95</v>
      </c>
      <c r="L27" s="44">
        <v>8000</v>
      </c>
      <c r="M27" s="44">
        <v>8000</v>
      </c>
      <c r="N27" s="53">
        <f t="shared" si="0"/>
        <v>0</v>
      </c>
      <c r="O27" s="109">
        <f t="shared" si="3"/>
        <v>0</v>
      </c>
    </row>
    <row r="28" spans="2:15" ht="22.5" customHeight="1">
      <c r="B28" s="103"/>
      <c r="C28" s="7"/>
      <c r="D28" s="161" t="s">
        <v>77</v>
      </c>
      <c r="E28" s="44">
        <v>11520</v>
      </c>
      <c r="F28" s="44">
        <v>11520</v>
      </c>
      <c r="G28" s="53">
        <f t="shared" si="4"/>
        <v>0</v>
      </c>
      <c r="H28" s="86">
        <f>G28*100/E28</f>
        <v>0</v>
      </c>
      <c r="I28" s="175" t="s">
        <v>34</v>
      </c>
      <c r="J28" s="176"/>
      <c r="K28" s="177"/>
      <c r="L28" s="19">
        <f>L29</f>
        <v>18600</v>
      </c>
      <c r="M28" s="19">
        <f>M29</f>
        <v>60600</v>
      </c>
      <c r="N28" s="35">
        <f t="shared" si="0"/>
        <v>42000</v>
      </c>
      <c r="O28" s="102">
        <f>N28*100/L28</f>
        <v>225.80645161290323</v>
      </c>
    </row>
    <row r="29" spans="2:15" ht="22.5" customHeight="1">
      <c r="B29" s="103"/>
      <c r="C29" s="7"/>
      <c r="D29" s="161" t="s">
        <v>56</v>
      </c>
      <c r="E29" s="44">
        <v>17000</v>
      </c>
      <c r="F29" s="44">
        <v>17000</v>
      </c>
      <c r="G29" s="53">
        <f aca="true" t="shared" si="5" ref="G29:G39">F29-E29</f>
        <v>0</v>
      </c>
      <c r="H29" s="79">
        <v>0</v>
      </c>
      <c r="I29" s="33"/>
      <c r="J29" s="47" t="s">
        <v>9</v>
      </c>
      <c r="K29" s="46"/>
      <c r="L29" s="15">
        <f>L30+L31+L32</f>
        <v>18600</v>
      </c>
      <c r="M29" s="15">
        <f>M30+M31+M32</f>
        <v>60600</v>
      </c>
      <c r="N29" s="36">
        <f t="shared" si="0"/>
        <v>42000</v>
      </c>
      <c r="O29" s="115">
        <v>0.8</v>
      </c>
    </row>
    <row r="30" spans="2:15" ht="22.5" customHeight="1">
      <c r="B30" s="103"/>
      <c r="C30" s="7"/>
      <c r="D30" s="161" t="s">
        <v>78</v>
      </c>
      <c r="E30" s="44">
        <v>65000</v>
      </c>
      <c r="F30" s="44">
        <v>65000</v>
      </c>
      <c r="G30" s="53">
        <f t="shared" si="5"/>
        <v>0</v>
      </c>
      <c r="H30" s="86">
        <f>G30*100/E30</f>
        <v>0</v>
      </c>
      <c r="I30" s="32"/>
      <c r="J30" s="33"/>
      <c r="K30" s="157" t="s">
        <v>96</v>
      </c>
      <c r="L30" s="31">
        <v>11800</v>
      </c>
      <c r="M30" s="31">
        <v>53800</v>
      </c>
      <c r="N30" s="60">
        <f t="shared" si="0"/>
        <v>42000</v>
      </c>
      <c r="O30" s="106">
        <f>N30*100/L30</f>
        <v>355.93220338983053</v>
      </c>
    </row>
    <row r="31" spans="2:15" ht="22.5" customHeight="1">
      <c r="B31" s="103"/>
      <c r="C31" s="7"/>
      <c r="D31" s="161" t="s">
        <v>79</v>
      </c>
      <c r="E31" s="44">
        <v>9000</v>
      </c>
      <c r="F31" s="44">
        <v>13000</v>
      </c>
      <c r="G31" s="53">
        <f t="shared" si="5"/>
        <v>4000</v>
      </c>
      <c r="H31" s="79">
        <f>G31*100/E31</f>
        <v>44.44444444444444</v>
      </c>
      <c r="I31" s="32"/>
      <c r="J31" s="32"/>
      <c r="K31" s="158" t="s">
        <v>97</v>
      </c>
      <c r="L31" s="44">
        <v>5000</v>
      </c>
      <c r="M31" s="44">
        <v>5000</v>
      </c>
      <c r="N31" s="53">
        <f t="shared" si="0"/>
        <v>0</v>
      </c>
      <c r="O31" s="107">
        <f>N31*100/L31</f>
        <v>0</v>
      </c>
    </row>
    <row r="32" spans="2:15" ht="22.5" customHeight="1">
      <c r="B32" s="103"/>
      <c r="C32" s="7"/>
      <c r="D32" s="161" t="s">
        <v>80</v>
      </c>
      <c r="E32" s="44">
        <v>15000</v>
      </c>
      <c r="F32" s="44">
        <v>0</v>
      </c>
      <c r="G32" s="53">
        <f t="shared" si="5"/>
        <v>-15000</v>
      </c>
      <c r="H32" s="86">
        <f>G32*100/E32</f>
        <v>-100</v>
      </c>
      <c r="I32" s="32"/>
      <c r="J32" s="32"/>
      <c r="K32" s="167" t="s">
        <v>98</v>
      </c>
      <c r="L32" s="16">
        <v>1800</v>
      </c>
      <c r="M32" s="16">
        <v>1800</v>
      </c>
      <c r="N32" s="64">
        <f t="shared" si="0"/>
        <v>0</v>
      </c>
      <c r="O32" s="107">
        <f>N32*100/L32</f>
        <v>0</v>
      </c>
    </row>
    <row r="33" spans="2:15" ht="22.5" customHeight="1">
      <c r="B33" s="103"/>
      <c r="C33" s="7"/>
      <c r="D33" s="161" t="s">
        <v>81</v>
      </c>
      <c r="E33" s="44">
        <v>7000</v>
      </c>
      <c r="F33" s="44">
        <v>7000</v>
      </c>
      <c r="G33" s="53">
        <f t="shared" si="5"/>
        <v>0</v>
      </c>
      <c r="H33" s="86">
        <f>G33*100/E33</f>
        <v>0</v>
      </c>
      <c r="I33" s="175" t="s">
        <v>10</v>
      </c>
      <c r="J33" s="176"/>
      <c r="K33" s="177"/>
      <c r="L33" s="19">
        <f>L34</f>
        <v>328639</v>
      </c>
      <c r="M33" s="19">
        <f>M34</f>
        <v>350230</v>
      </c>
      <c r="N33" s="35">
        <f t="shared" si="0"/>
        <v>21591</v>
      </c>
      <c r="O33" s="114">
        <f>N33*100/L33</f>
        <v>6.569822814699412</v>
      </c>
    </row>
    <row r="34" spans="2:15" ht="22.5" customHeight="1">
      <c r="B34" s="103"/>
      <c r="C34" s="7"/>
      <c r="D34" s="161" t="s">
        <v>82</v>
      </c>
      <c r="E34" s="44">
        <v>9600</v>
      </c>
      <c r="F34" s="44">
        <v>9600</v>
      </c>
      <c r="G34" s="53">
        <f t="shared" si="5"/>
        <v>0</v>
      </c>
      <c r="H34" s="86">
        <f>G34*100/E34</f>
        <v>0</v>
      </c>
      <c r="I34" s="32"/>
      <c r="J34" s="47" t="s">
        <v>35</v>
      </c>
      <c r="K34" s="46"/>
      <c r="L34" s="15">
        <f>SUM(L35:L39)</f>
        <v>328639</v>
      </c>
      <c r="M34" s="15">
        <f>SUM(M35:M39)</f>
        <v>350230</v>
      </c>
      <c r="N34" s="36">
        <f t="shared" si="0"/>
        <v>21591</v>
      </c>
      <c r="O34" s="116">
        <v>4.1</v>
      </c>
    </row>
    <row r="35" spans="2:15" ht="22.5" customHeight="1">
      <c r="B35" s="103"/>
      <c r="C35" s="7"/>
      <c r="D35" s="161" t="s">
        <v>83</v>
      </c>
      <c r="E35" s="44">
        <v>14000</v>
      </c>
      <c r="F35" s="44">
        <v>14000</v>
      </c>
      <c r="G35" s="53">
        <f t="shared" si="5"/>
        <v>0</v>
      </c>
      <c r="H35" s="86">
        <v>0</v>
      </c>
      <c r="I35" s="32"/>
      <c r="J35" s="32"/>
      <c r="K35" s="157" t="s">
        <v>99</v>
      </c>
      <c r="L35" s="31">
        <v>129472</v>
      </c>
      <c r="M35" s="31">
        <v>137452</v>
      </c>
      <c r="N35" s="60">
        <f>M35-L35</f>
        <v>7980</v>
      </c>
      <c r="O35" s="117">
        <f>N35*100/L35</f>
        <v>6.163494809688581</v>
      </c>
    </row>
    <row r="36" spans="2:15" ht="22.5" customHeight="1">
      <c r="B36" s="103"/>
      <c r="C36" s="7"/>
      <c r="D36" s="163" t="s">
        <v>84</v>
      </c>
      <c r="E36" s="18">
        <v>0</v>
      </c>
      <c r="F36" s="18">
        <v>2500</v>
      </c>
      <c r="G36" s="65">
        <f t="shared" si="5"/>
        <v>2500</v>
      </c>
      <c r="H36" s="86">
        <v>0</v>
      </c>
      <c r="I36" s="32"/>
      <c r="J36" s="32"/>
      <c r="K36" s="158" t="s">
        <v>100</v>
      </c>
      <c r="L36" s="44">
        <v>122911</v>
      </c>
      <c r="M36" s="44">
        <v>125122</v>
      </c>
      <c r="N36" s="53">
        <f>M36-L36</f>
        <v>2211</v>
      </c>
      <c r="O36" s="118">
        <f>N36*100/L36</f>
        <v>1.798862591631343</v>
      </c>
    </row>
    <row r="37" spans="2:15" ht="22.5" customHeight="1">
      <c r="B37" s="103"/>
      <c r="C37" s="7"/>
      <c r="D37" s="161" t="s">
        <v>85</v>
      </c>
      <c r="E37" s="44">
        <v>0</v>
      </c>
      <c r="F37" s="44">
        <v>10000</v>
      </c>
      <c r="G37" s="53">
        <f t="shared" si="5"/>
        <v>10000</v>
      </c>
      <c r="H37" s="151">
        <v>0</v>
      </c>
      <c r="I37" s="32"/>
      <c r="J37" s="32"/>
      <c r="K37" s="158" t="s">
        <v>101</v>
      </c>
      <c r="L37" s="44">
        <v>44956</v>
      </c>
      <c r="M37" s="44">
        <v>46356</v>
      </c>
      <c r="N37" s="53">
        <f>M37-L37</f>
        <v>1400</v>
      </c>
      <c r="O37" s="118">
        <f>N37*100/L37</f>
        <v>3.1141560637067354</v>
      </c>
    </row>
    <row r="38" spans="2:15" ht="22.5" customHeight="1">
      <c r="B38" s="103"/>
      <c r="C38" s="7"/>
      <c r="D38" s="161" t="s">
        <v>86</v>
      </c>
      <c r="E38" s="44">
        <v>0</v>
      </c>
      <c r="F38" s="44">
        <v>10000</v>
      </c>
      <c r="G38" s="53">
        <f t="shared" si="5"/>
        <v>10000</v>
      </c>
      <c r="H38" s="86">
        <v>0</v>
      </c>
      <c r="I38" s="32"/>
      <c r="J38" s="32"/>
      <c r="K38" s="158" t="s">
        <v>102</v>
      </c>
      <c r="L38" s="44">
        <v>30650</v>
      </c>
      <c r="M38" s="44">
        <v>40650</v>
      </c>
      <c r="N38" s="53">
        <f>M38-L38</f>
        <v>10000</v>
      </c>
      <c r="O38" s="139">
        <f>N38*100/L38</f>
        <v>32.62642740619902</v>
      </c>
    </row>
    <row r="39" spans="2:15" ht="22.5" customHeight="1">
      <c r="B39" s="110"/>
      <c r="C39" s="8"/>
      <c r="D39" s="164" t="s">
        <v>60</v>
      </c>
      <c r="E39" s="41">
        <v>0</v>
      </c>
      <c r="F39" s="41">
        <v>8000</v>
      </c>
      <c r="G39" s="97">
        <f t="shared" si="5"/>
        <v>8000</v>
      </c>
      <c r="H39" s="98">
        <v>0</v>
      </c>
      <c r="I39" s="50"/>
      <c r="J39" s="50"/>
      <c r="K39" s="159" t="s">
        <v>103</v>
      </c>
      <c r="L39" s="41">
        <v>650</v>
      </c>
      <c r="M39" s="41">
        <v>650</v>
      </c>
      <c r="N39" s="97">
        <f>M39-L39</f>
        <v>0</v>
      </c>
      <c r="O39" s="152">
        <f>N39*100/L39</f>
        <v>0</v>
      </c>
    </row>
    <row r="40" spans="2:15" ht="22.5" customHeight="1">
      <c r="B40" s="178" t="s">
        <v>48</v>
      </c>
      <c r="C40" s="179"/>
      <c r="D40" s="180"/>
      <c r="E40" s="14">
        <f>SUM(E41)</f>
        <v>161000</v>
      </c>
      <c r="F40" s="14">
        <f>SUM(F41)</f>
        <v>100000</v>
      </c>
      <c r="G40" s="59">
        <f t="shared" si="4"/>
        <v>-61000</v>
      </c>
      <c r="H40" s="75">
        <f>G40*100/E40</f>
        <v>-37.88819875776397</v>
      </c>
      <c r="I40" s="180" t="s">
        <v>50</v>
      </c>
      <c r="J40" s="172"/>
      <c r="K40" s="172"/>
      <c r="L40" s="14"/>
      <c r="M40" s="14"/>
      <c r="N40" s="67"/>
      <c r="O40" s="119"/>
    </row>
    <row r="41" spans="2:15" ht="22.5" customHeight="1">
      <c r="B41" s="154"/>
      <c r="C41" s="181" t="s">
        <v>33</v>
      </c>
      <c r="D41" s="182"/>
      <c r="E41" s="15">
        <f>SUM(E42,E43)</f>
        <v>161000</v>
      </c>
      <c r="F41" s="15">
        <f>SUM(F42,F43)</f>
        <v>100000</v>
      </c>
      <c r="G41" s="36">
        <f t="shared" si="4"/>
        <v>-61000</v>
      </c>
      <c r="H41" s="76">
        <f>G41*100/E41</f>
        <v>-37.88819875776397</v>
      </c>
      <c r="I41" s="155"/>
      <c r="J41" s="192" t="s">
        <v>36</v>
      </c>
      <c r="K41" s="177"/>
      <c r="L41" s="15"/>
      <c r="M41" s="15"/>
      <c r="N41" s="57"/>
      <c r="O41" s="121"/>
    </row>
    <row r="42" spans="2:15" ht="22.5" customHeight="1">
      <c r="B42" s="103"/>
      <c r="C42" s="7"/>
      <c r="D42" s="163" t="s">
        <v>104</v>
      </c>
      <c r="E42" s="18">
        <v>36000</v>
      </c>
      <c r="F42" s="18">
        <v>36000</v>
      </c>
      <c r="G42" s="65">
        <f t="shared" si="4"/>
        <v>0</v>
      </c>
      <c r="H42" s="148">
        <f>G42*100/E42</f>
        <v>0</v>
      </c>
      <c r="I42" s="71"/>
      <c r="J42" s="71"/>
      <c r="K42" s="169" t="s">
        <v>49</v>
      </c>
      <c r="L42" s="18"/>
      <c r="M42" s="18"/>
      <c r="N42" s="58"/>
      <c r="O42" s="153"/>
    </row>
    <row r="43" spans="2:15" ht="22.5" customHeight="1">
      <c r="B43" s="103"/>
      <c r="C43" s="7"/>
      <c r="D43" s="168" t="s">
        <v>105</v>
      </c>
      <c r="E43" s="41">
        <v>125000</v>
      </c>
      <c r="F43" s="41">
        <v>64000</v>
      </c>
      <c r="G43" s="97">
        <f t="shared" si="4"/>
        <v>-61000</v>
      </c>
      <c r="H43" s="91">
        <f>G43*100/E43</f>
        <v>-48.8</v>
      </c>
      <c r="I43" s="175" t="s">
        <v>51</v>
      </c>
      <c r="J43" s="176"/>
      <c r="K43" s="177"/>
      <c r="L43" s="19"/>
      <c r="M43" s="19"/>
      <c r="N43" s="35"/>
      <c r="O43" s="141"/>
    </row>
    <row r="44" spans="2:15" ht="22.5" customHeight="1">
      <c r="B44" s="193" t="s">
        <v>12</v>
      </c>
      <c r="C44" s="175"/>
      <c r="D44" s="194"/>
      <c r="E44" s="14"/>
      <c r="F44" s="14"/>
      <c r="G44" s="59"/>
      <c r="H44" s="75"/>
      <c r="I44" s="33"/>
      <c r="J44" s="192" t="s">
        <v>37</v>
      </c>
      <c r="K44" s="177"/>
      <c r="L44" s="15"/>
      <c r="M44" s="15"/>
      <c r="N44" s="36"/>
      <c r="O44" s="140"/>
    </row>
    <row r="45" spans="2:15" ht="22.5" customHeight="1">
      <c r="B45" s="103"/>
      <c r="C45" s="181" t="s">
        <v>13</v>
      </c>
      <c r="D45" s="182"/>
      <c r="E45" s="37"/>
      <c r="F45" s="37"/>
      <c r="G45" s="96"/>
      <c r="H45" s="138"/>
      <c r="I45" s="32"/>
      <c r="J45" s="32"/>
      <c r="K45" s="170" t="s">
        <v>106</v>
      </c>
      <c r="L45" s="28"/>
      <c r="M45" s="28"/>
      <c r="N45" s="60"/>
      <c r="O45" s="142"/>
    </row>
    <row r="46" spans="2:15" ht="22.5" customHeight="1">
      <c r="B46" s="103"/>
      <c r="C46" s="38"/>
      <c r="D46" s="160" t="s">
        <v>108</v>
      </c>
      <c r="E46" s="31"/>
      <c r="F46" s="31"/>
      <c r="G46" s="61"/>
      <c r="H46" s="88"/>
      <c r="I46" s="32"/>
      <c r="J46" s="32"/>
      <c r="K46" s="158" t="s">
        <v>107</v>
      </c>
      <c r="L46" s="44"/>
      <c r="M46" s="44"/>
      <c r="N46" s="55"/>
      <c r="O46" s="122"/>
    </row>
    <row r="47" spans="2:15" ht="22.5" customHeight="1">
      <c r="B47" s="103"/>
      <c r="C47" s="7"/>
      <c r="D47" s="168" t="s">
        <v>109</v>
      </c>
      <c r="E47" s="17"/>
      <c r="F47" s="17"/>
      <c r="G47" s="54"/>
      <c r="H47" s="87"/>
      <c r="I47" s="32"/>
      <c r="J47" s="32"/>
      <c r="K47" s="45"/>
      <c r="L47" s="44"/>
      <c r="M47" s="44"/>
      <c r="N47" s="55"/>
      <c r="O47" s="122"/>
    </row>
    <row r="48" spans="2:15" ht="22.5" customHeight="1">
      <c r="B48" s="193" t="s">
        <v>14</v>
      </c>
      <c r="C48" s="175"/>
      <c r="D48" s="194"/>
      <c r="E48" s="19">
        <f>E49</f>
        <v>40500</v>
      </c>
      <c r="F48" s="19">
        <f>F49</f>
        <v>40500</v>
      </c>
      <c r="G48" s="35">
        <f aca="true" t="shared" si="6" ref="G48:G53">F48-E48</f>
        <v>0</v>
      </c>
      <c r="H48" s="147">
        <f>G48*100/E48</f>
        <v>0</v>
      </c>
      <c r="I48" s="32"/>
      <c r="J48" s="32"/>
      <c r="K48" s="26"/>
      <c r="L48" s="17"/>
      <c r="M48" s="17"/>
      <c r="N48" s="62"/>
      <c r="O48" s="123"/>
    </row>
    <row r="49" spans="2:15" ht="22.5" customHeight="1">
      <c r="B49" s="103"/>
      <c r="C49" s="181" t="s">
        <v>15</v>
      </c>
      <c r="D49" s="182"/>
      <c r="E49" s="15">
        <f>E50</f>
        <v>40500</v>
      </c>
      <c r="F49" s="15">
        <f>F50</f>
        <v>40500</v>
      </c>
      <c r="G49" s="36">
        <f t="shared" si="6"/>
        <v>0</v>
      </c>
      <c r="H49" s="138">
        <f>G49*100/E49</f>
        <v>0</v>
      </c>
      <c r="I49" s="32"/>
      <c r="J49" s="32"/>
      <c r="K49" s="27"/>
      <c r="L49" s="16"/>
      <c r="M49" s="16"/>
      <c r="N49" s="66"/>
      <c r="O49" s="124"/>
    </row>
    <row r="50" spans="2:15" ht="22.5" customHeight="1">
      <c r="B50" s="103"/>
      <c r="C50" s="7"/>
      <c r="D50" s="168" t="s">
        <v>110</v>
      </c>
      <c r="E50" s="28">
        <v>40500</v>
      </c>
      <c r="F50" s="28">
        <v>40500</v>
      </c>
      <c r="G50" s="63">
        <f t="shared" si="6"/>
        <v>0</v>
      </c>
      <c r="H50" s="149">
        <f>G50*100/E50</f>
        <v>0</v>
      </c>
      <c r="I50" s="175" t="s">
        <v>38</v>
      </c>
      <c r="J50" s="176"/>
      <c r="K50" s="177"/>
      <c r="L50" s="19">
        <f>L51</f>
        <v>65</v>
      </c>
      <c r="M50" s="19">
        <f>M51</f>
        <v>65</v>
      </c>
      <c r="N50" s="67">
        <f>M50-L50</f>
        <v>0</v>
      </c>
      <c r="O50" s="120"/>
    </row>
    <row r="51" spans="2:15" ht="22.5" customHeight="1">
      <c r="B51" s="193" t="s">
        <v>16</v>
      </c>
      <c r="C51" s="175"/>
      <c r="D51" s="194"/>
      <c r="E51" s="19">
        <f>E52</f>
        <v>38760</v>
      </c>
      <c r="F51" s="19">
        <f>F52</f>
        <v>60776</v>
      </c>
      <c r="G51" s="35">
        <f t="shared" si="6"/>
        <v>22016</v>
      </c>
      <c r="H51" s="83">
        <f>G51/E51</f>
        <v>0.5680082559339525</v>
      </c>
      <c r="I51" s="33"/>
      <c r="J51" s="47" t="s">
        <v>39</v>
      </c>
      <c r="K51" s="46"/>
      <c r="L51" s="15">
        <f>L52</f>
        <v>65</v>
      </c>
      <c r="M51" s="15">
        <f>M52</f>
        <v>65</v>
      </c>
      <c r="N51" s="36">
        <f>M51-L51</f>
        <v>0</v>
      </c>
      <c r="O51" s="121"/>
    </row>
    <row r="52" spans="2:15" ht="22.5" customHeight="1">
      <c r="B52" s="125"/>
      <c r="C52" s="181" t="s">
        <v>17</v>
      </c>
      <c r="D52" s="182"/>
      <c r="E52" s="15">
        <f>E53</f>
        <v>38760</v>
      </c>
      <c r="F52" s="15">
        <f>F53</f>
        <v>60776</v>
      </c>
      <c r="G52" s="36">
        <f t="shared" si="6"/>
        <v>22016</v>
      </c>
      <c r="H52" s="84">
        <f>G52/E52</f>
        <v>0.5680082559339525</v>
      </c>
      <c r="I52" s="32"/>
      <c r="J52" s="39"/>
      <c r="K52" s="166" t="s">
        <v>113</v>
      </c>
      <c r="L52" s="17">
        <v>65</v>
      </c>
      <c r="M52" s="17">
        <v>65</v>
      </c>
      <c r="N52" s="53">
        <f>M52-L52</f>
        <v>0</v>
      </c>
      <c r="O52" s="123"/>
    </row>
    <row r="53" spans="2:15" ht="22.5" customHeight="1">
      <c r="B53" s="103"/>
      <c r="C53" s="7"/>
      <c r="D53" s="168" t="s">
        <v>111</v>
      </c>
      <c r="E53" s="17">
        <v>38760</v>
      </c>
      <c r="F53" s="17">
        <v>60776</v>
      </c>
      <c r="G53" s="54">
        <f t="shared" si="6"/>
        <v>22016</v>
      </c>
      <c r="H53" s="92">
        <f>G53*100/E53</f>
        <v>56.80082559339525</v>
      </c>
      <c r="I53" s="72"/>
      <c r="J53" s="48"/>
      <c r="K53" s="94"/>
      <c r="L53" s="95"/>
      <c r="M53" s="95"/>
      <c r="N53" s="90"/>
      <c r="O53" s="112"/>
    </row>
    <row r="54" spans="2:15" ht="22.5" customHeight="1">
      <c r="B54" s="110"/>
      <c r="C54" s="8"/>
      <c r="D54" s="164" t="s">
        <v>112</v>
      </c>
      <c r="E54" s="41"/>
      <c r="F54" s="41"/>
      <c r="G54" s="66"/>
      <c r="H54" s="93"/>
      <c r="I54" s="175" t="s">
        <v>52</v>
      </c>
      <c r="J54" s="176"/>
      <c r="K54" s="177"/>
      <c r="L54" s="19">
        <f>L55</f>
        <v>15298</v>
      </c>
      <c r="M54" s="19">
        <f>M55</f>
        <v>28798</v>
      </c>
      <c r="N54" s="35">
        <f>M54-L54</f>
        <v>13500</v>
      </c>
      <c r="O54" s="102">
        <f>N54*100/L54</f>
        <v>88.24682965093476</v>
      </c>
    </row>
    <row r="55" spans="2:15" ht="22.5" customHeight="1">
      <c r="B55" s="193" t="s">
        <v>18</v>
      </c>
      <c r="C55" s="175"/>
      <c r="D55" s="194"/>
      <c r="E55" s="19">
        <f>E56</f>
        <v>215</v>
      </c>
      <c r="F55" s="19">
        <f>F56</f>
        <v>225</v>
      </c>
      <c r="G55" s="35">
        <f>F55-E55</f>
        <v>10</v>
      </c>
      <c r="H55" s="147">
        <f>G55*100/E55</f>
        <v>4.651162790697675</v>
      </c>
      <c r="I55" s="33"/>
      <c r="J55" s="47" t="s">
        <v>40</v>
      </c>
      <c r="K55" s="46"/>
      <c r="L55" s="15">
        <f>L56</f>
        <v>15298</v>
      </c>
      <c r="M55" s="15">
        <f>M56</f>
        <v>28798</v>
      </c>
      <c r="N55" s="36">
        <f>M55-L55</f>
        <v>13500</v>
      </c>
      <c r="O55" s="104">
        <f>N55*100/L55</f>
        <v>88.24682965093476</v>
      </c>
    </row>
    <row r="56" spans="2:15" ht="22.5" customHeight="1">
      <c r="B56" s="125"/>
      <c r="C56" s="181" t="s">
        <v>19</v>
      </c>
      <c r="D56" s="182"/>
      <c r="E56" s="15">
        <f>E57+E58+E59</f>
        <v>215</v>
      </c>
      <c r="F56" s="15">
        <f>F57+F58+F59</f>
        <v>225</v>
      </c>
      <c r="G56" s="36">
        <f>F56-E56</f>
        <v>10</v>
      </c>
      <c r="H56" s="76">
        <f>G56*100/E56</f>
        <v>4.651162790697675</v>
      </c>
      <c r="I56" s="32"/>
      <c r="J56" s="69"/>
      <c r="K56" s="157" t="s">
        <v>117</v>
      </c>
      <c r="L56" s="31">
        <v>15298</v>
      </c>
      <c r="M56" s="31">
        <v>28798</v>
      </c>
      <c r="N56" s="42">
        <f>M56-L56</f>
        <v>13500</v>
      </c>
      <c r="O56" s="150">
        <f>N56*100/L56</f>
        <v>88.24682965093476</v>
      </c>
    </row>
    <row r="57" spans="2:15" ht="22.5" customHeight="1">
      <c r="B57" s="103"/>
      <c r="C57" s="9"/>
      <c r="D57" s="160" t="s">
        <v>114</v>
      </c>
      <c r="E57" s="31">
        <v>0</v>
      </c>
      <c r="F57" s="31">
        <v>0</v>
      </c>
      <c r="G57" s="61"/>
      <c r="H57" s="88"/>
      <c r="I57" s="32"/>
      <c r="J57" s="39"/>
      <c r="K57" s="26"/>
      <c r="L57" s="17"/>
      <c r="M57" s="17"/>
      <c r="N57" s="49"/>
      <c r="O57" s="126"/>
    </row>
    <row r="58" spans="2:15" ht="22.5" customHeight="1">
      <c r="B58" s="103"/>
      <c r="C58" s="7"/>
      <c r="D58" s="161" t="s">
        <v>115</v>
      </c>
      <c r="E58" s="44">
        <v>65</v>
      </c>
      <c r="F58" s="44">
        <v>65</v>
      </c>
      <c r="G58" s="53">
        <f>F58-E58</f>
        <v>0</v>
      </c>
      <c r="H58" s="89">
        <f>G58/E58</f>
        <v>0</v>
      </c>
      <c r="I58" s="32"/>
      <c r="J58" s="39"/>
      <c r="K58" s="26"/>
      <c r="L58" s="17"/>
      <c r="M58" s="17"/>
      <c r="N58" s="49"/>
      <c r="O58" s="126"/>
    </row>
    <row r="59" spans="2:15" ht="21.75" customHeight="1" thickBot="1">
      <c r="B59" s="127"/>
      <c r="C59" s="128"/>
      <c r="D59" s="171" t="s">
        <v>116</v>
      </c>
      <c r="E59" s="129">
        <v>150</v>
      </c>
      <c r="F59" s="129">
        <v>160</v>
      </c>
      <c r="G59" s="130">
        <f>F59-E59</f>
        <v>10</v>
      </c>
      <c r="H59" s="131">
        <f>G59/E59</f>
        <v>0.06666666666666667</v>
      </c>
      <c r="I59" s="132"/>
      <c r="J59" s="133"/>
      <c r="K59" s="134"/>
      <c r="L59" s="135"/>
      <c r="M59" s="135"/>
      <c r="N59" s="136"/>
      <c r="O59" s="137"/>
    </row>
    <row r="60" spans="2:15" ht="13.5">
      <c r="B60" s="5"/>
      <c r="C60" s="5"/>
      <c r="D60" s="24"/>
      <c r="E60" s="21"/>
      <c r="F60" s="21"/>
      <c r="G60" s="22"/>
      <c r="H60" s="11"/>
      <c r="I60" s="2"/>
      <c r="J60" s="2"/>
      <c r="K60" s="2"/>
      <c r="L60" s="2"/>
      <c r="M60" s="2"/>
      <c r="N60" s="2"/>
      <c r="O60" s="2"/>
    </row>
    <row r="61" spans="2:15" ht="13.5">
      <c r="B61" s="5"/>
      <c r="C61" s="5"/>
      <c r="D61" s="24"/>
      <c r="E61" s="21"/>
      <c r="F61" s="21"/>
      <c r="G61" s="22"/>
      <c r="H61" s="11"/>
      <c r="I61" s="2"/>
      <c r="J61" s="2"/>
      <c r="K61" s="2"/>
      <c r="L61" s="2"/>
      <c r="M61" s="2"/>
      <c r="N61" s="2"/>
      <c r="O61" s="2"/>
    </row>
    <row r="62" spans="2:15" ht="13.5">
      <c r="B62" s="5"/>
      <c r="C62" s="5"/>
      <c r="D62" s="24"/>
      <c r="E62" s="21"/>
      <c r="F62" s="21"/>
      <c r="G62" s="22"/>
      <c r="H62" s="11"/>
      <c r="I62" s="2"/>
      <c r="J62" s="2"/>
      <c r="K62" s="2"/>
      <c r="L62" s="2"/>
      <c r="M62" s="2"/>
      <c r="N62" s="2"/>
      <c r="O62" s="2"/>
    </row>
  </sheetData>
  <sheetProtection/>
  <mergeCells count="42">
    <mergeCell ref="B3:H3"/>
    <mergeCell ref="I3:O3"/>
    <mergeCell ref="I4:K4"/>
    <mergeCell ref="L4:L5"/>
    <mergeCell ref="M4:M5"/>
    <mergeCell ref="N4:O4"/>
    <mergeCell ref="F4:F5"/>
    <mergeCell ref="I50:K50"/>
    <mergeCell ref="I54:K54"/>
    <mergeCell ref="I43:K43"/>
    <mergeCell ref="J44:K44"/>
    <mergeCell ref="I6:K6"/>
    <mergeCell ref="I7:K7"/>
    <mergeCell ref="J8:K8"/>
    <mergeCell ref="J16:K16"/>
    <mergeCell ref="C45:D45"/>
    <mergeCell ref="C49:D49"/>
    <mergeCell ref="C52:D52"/>
    <mergeCell ref="C56:D56"/>
    <mergeCell ref="B48:D48"/>
    <mergeCell ref="B51:D51"/>
    <mergeCell ref="B55:D55"/>
    <mergeCell ref="B44:D44"/>
    <mergeCell ref="C15:D15"/>
    <mergeCell ref="C18:D18"/>
    <mergeCell ref="B40:D40"/>
    <mergeCell ref="C41:D41"/>
    <mergeCell ref="J41:K41"/>
    <mergeCell ref="I40:K40"/>
    <mergeCell ref="B14:D14"/>
    <mergeCell ref="B17:D17"/>
    <mergeCell ref="J20:K20"/>
    <mergeCell ref="B1:O1"/>
    <mergeCell ref="N2:O2"/>
    <mergeCell ref="I28:K28"/>
    <mergeCell ref="I33:K33"/>
    <mergeCell ref="B7:D7"/>
    <mergeCell ref="C8:D8"/>
    <mergeCell ref="B4:D4"/>
    <mergeCell ref="B6:D6"/>
    <mergeCell ref="G4:H4"/>
    <mergeCell ref="E4:E5"/>
  </mergeCells>
  <printOptions horizontalCentered="1"/>
  <pageMargins left="0.1968503937007874" right="0.1968503937007874" top="0.7480314960629921" bottom="0.35433070866141736" header="0" footer="0"/>
  <pageSetup firstPageNumber="1" useFirstPageNumber="1" horizontalDpi="300" verticalDpi="300" orientation="landscape" paperSize="9" r:id="rId1"/>
  <headerFooter alignWithMargins="0">
    <oddFooter>&amp;C- &amp;P -</oddFooter>
  </headerFooter>
  <ignoredErrors>
    <ignoredError sqref="O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XP</cp:lastModifiedBy>
  <cp:lastPrinted>2011-07-25T09:17:03Z</cp:lastPrinted>
  <dcterms:created xsi:type="dcterms:W3CDTF">1999-11-03T01:34:50Z</dcterms:created>
  <dcterms:modified xsi:type="dcterms:W3CDTF">2011-07-25T09:18:11Z</dcterms:modified>
  <cp:category/>
  <cp:version/>
  <cp:contentType/>
  <cp:contentStatus/>
</cp:coreProperties>
</file>