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445" tabRatio="701" activeTab="1"/>
  </bookViews>
  <sheets>
    <sheet name="사회복지관 총괄" sheetId="1" r:id="rId1"/>
    <sheet name="재가복지총괄" sheetId="2" r:id="rId2"/>
    <sheet name="주간보호총괄" sheetId="3" r:id="rId3"/>
  </sheets>
  <definedNames/>
  <calcPr fullCalcOnLoad="1"/>
</workbook>
</file>

<file path=xl/sharedStrings.xml><?xml version="1.0" encoding="utf-8"?>
<sst xmlns="http://schemas.openxmlformats.org/spreadsheetml/2006/main" count="457" uniqueCount="212">
  <si>
    <t>13 운영비</t>
  </si>
  <si>
    <t xml:space="preserve">          </t>
  </si>
  <si>
    <t>세               입</t>
  </si>
  <si>
    <t>세               출</t>
  </si>
  <si>
    <t>관</t>
  </si>
  <si>
    <t>항</t>
  </si>
  <si>
    <t>목</t>
  </si>
  <si>
    <t>증감 (B-A)</t>
  </si>
  <si>
    <t>액수</t>
  </si>
  <si>
    <t>비율(%)</t>
  </si>
  <si>
    <t>계</t>
  </si>
  <si>
    <t>01  사무비</t>
  </si>
  <si>
    <t>41 경상보조금</t>
  </si>
  <si>
    <t>소계</t>
  </si>
  <si>
    <t>11 인건비</t>
  </si>
  <si>
    <t>111 급여</t>
  </si>
  <si>
    <t>112 상여금</t>
  </si>
  <si>
    <t>44 후원금수입</t>
  </si>
  <si>
    <t>114 제수당</t>
  </si>
  <si>
    <t>441 후원금수입</t>
  </si>
  <si>
    <t>71 이월금</t>
  </si>
  <si>
    <t>08  잡수입</t>
  </si>
  <si>
    <t>131 여비</t>
  </si>
  <si>
    <t>81 잡수입</t>
  </si>
  <si>
    <t>812 수입이자</t>
  </si>
  <si>
    <t>813 기타잡수입</t>
  </si>
  <si>
    <t>134 제세공과금</t>
  </si>
  <si>
    <t>33 사업비</t>
  </si>
  <si>
    <t>132 수용비 및 수수료</t>
  </si>
  <si>
    <t>21 시설비</t>
  </si>
  <si>
    <t>211 시설비</t>
  </si>
  <si>
    <t>04 보조금</t>
  </si>
  <si>
    <t>07 이월금</t>
  </si>
  <si>
    <t>08 잡수입</t>
  </si>
  <si>
    <t>115 퇴직금 및 퇴직적립금</t>
  </si>
  <si>
    <t>711 전년도이월금</t>
  </si>
  <si>
    <t>135 차량비</t>
  </si>
  <si>
    <t>411 사회복지관 인건비</t>
  </si>
  <si>
    <t>412 이동목욕 운영비</t>
  </si>
  <si>
    <t>412 장애아동 운영비</t>
  </si>
  <si>
    <t>412 프로그램운영비</t>
  </si>
  <si>
    <t>335 대상자관리사업</t>
  </si>
  <si>
    <t>336 가사서비스사업</t>
  </si>
  <si>
    <t>337 정서적서비스</t>
  </si>
  <si>
    <t>339 간병서비스사업</t>
  </si>
  <si>
    <t>차기이월금</t>
  </si>
  <si>
    <t>이월금</t>
  </si>
  <si>
    <t>(단위 : 원)</t>
  </si>
  <si>
    <t>(단위:원)</t>
  </si>
  <si>
    <t>03  사업비</t>
  </si>
  <si>
    <t>343 주민교육사업</t>
  </si>
  <si>
    <t>344 홍보사업</t>
  </si>
  <si>
    <t>05 차입금</t>
  </si>
  <si>
    <t>13 이동목욕     운영비</t>
  </si>
  <si>
    <t>81 예비비</t>
  </si>
  <si>
    <t>412 기능보강사업비</t>
  </si>
  <si>
    <t>431 경로식당사업비</t>
  </si>
  <si>
    <t>431 식사배달사업비</t>
  </si>
  <si>
    <t>431 새터민지원사업</t>
  </si>
  <si>
    <t>137 기타운영비</t>
  </si>
  <si>
    <t>342 경로식당사업비</t>
  </si>
  <si>
    <t>343 식사배달사업비</t>
  </si>
  <si>
    <t>344 사랑의저녁도시락</t>
  </si>
  <si>
    <t>345 새터민지원사업비</t>
  </si>
  <si>
    <t>346 장애인정보화사업비</t>
  </si>
  <si>
    <t>347 경로당활성화사업비</t>
  </si>
  <si>
    <t>350 원어민영어교실</t>
  </si>
  <si>
    <t>총계</t>
  </si>
  <si>
    <t>136 기타운영비</t>
  </si>
  <si>
    <t>338 보건의료서비스</t>
  </si>
  <si>
    <t>340 사회적서비스사업</t>
  </si>
  <si>
    <t>341 자원봉사양성관리사업</t>
  </si>
  <si>
    <t>342 결연사업 및 후원활동</t>
  </si>
  <si>
    <t>411 경상보조금</t>
  </si>
  <si>
    <t>318 특별급식비</t>
  </si>
  <si>
    <t>08 예비비</t>
  </si>
  <si>
    <t>811 예비비</t>
  </si>
  <si>
    <t>02 사업수입</t>
  </si>
  <si>
    <t>11 사회복지관</t>
  </si>
  <si>
    <t xml:space="preserve">     인건비</t>
  </si>
  <si>
    <t>116 사회보험부담금</t>
  </si>
  <si>
    <t>117 기타후생경비</t>
  </si>
  <si>
    <t>118 종사자특별수당</t>
  </si>
  <si>
    <t>11 장애아동</t>
  </si>
  <si>
    <t>411 장애아동 인건비</t>
  </si>
  <si>
    <t>411 이동목욕 인건비</t>
  </si>
  <si>
    <t>411 종사자특별수당</t>
  </si>
  <si>
    <t>412 사회복지관 운영비</t>
  </si>
  <si>
    <t>11 이동목욕</t>
  </si>
  <si>
    <t>43 기타보조금</t>
  </si>
  <si>
    <t>113 일용잡금</t>
  </si>
  <si>
    <t>12 업무추진비</t>
  </si>
  <si>
    <t>121 기관운영비</t>
  </si>
  <si>
    <t>122 직책보조비</t>
  </si>
  <si>
    <t>123 회의비</t>
  </si>
  <si>
    <t>133 공공요금</t>
  </si>
  <si>
    <t>212 자산취득비</t>
  </si>
  <si>
    <t>213 시설장비유지비</t>
  </si>
  <si>
    <t>31 운영비</t>
  </si>
  <si>
    <t>33 사회복지관</t>
  </si>
  <si>
    <t>사업비</t>
  </si>
  <si>
    <t>336 지역사회보호사업</t>
  </si>
  <si>
    <t>337 지역사회조직사업</t>
  </si>
  <si>
    <t>33 장애아동</t>
  </si>
  <si>
    <t>340 장애아동탁아방</t>
  </si>
  <si>
    <t>33 이동목욕</t>
  </si>
  <si>
    <t>341 이동목욕차량</t>
  </si>
  <si>
    <t>33 기타사업비</t>
  </si>
  <si>
    <t>348 마음을여는은빛교실</t>
  </si>
  <si>
    <t xml:space="preserve">    수입</t>
  </si>
  <si>
    <t>411 재가복지 인건비</t>
  </si>
  <si>
    <t>412 재가복지 운영비</t>
  </si>
  <si>
    <t>115 퇴지금 및 퇴직적립금</t>
  </si>
  <si>
    <t>02 재산조성비</t>
  </si>
  <si>
    <t>01 입소자</t>
  </si>
  <si>
    <t xml:space="preserve">   부담금</t>
  </si>
  <si>
    <t>11 입소비용수입</t>
  </si>
  <si>
    <t>111 입소비용수입</t>
  </si>
  <si>
    <t xml:space="preserve">   수입</t>
  </si>
  <si>
    <t>41 보조금수입</t>
  </si>
  <si>
    <t>412 종사자수당</t>
  </si>
  <si>
    <t>44  후원금수입</t>
  </si>
  <si>
    <t>118 종사자수당</t>
  </si>
  <si>
    <t>811 수입이자</t>
  </si>
  <si>
    <t>02 재산</t>
  </si>
  <si>
    <t>조성비</t>
  </si>
  <si>
    <t>03 사업비</t>
  </si>
  <si>
    <t>311 생계비</t>
  </si>
  <si>
    <t>335 사업비</t>
  </si>
  <si>
    <t>07 결산(B)</t>
  </si>
  <si>
    <t>349 수호천사멘토링사업</t>
  </si>
  <si>
    <t>07 예산(A)</t>
  </si>
  <si>
    <t>13 사회복지관   운영비</t>
  </si>
  <si>
    <t>211 가족복지</t>
  </si>
  <si>
    <t>213 교육문화</t>
  </si>
  <si>
    <t>214 자활사업</t>
  </si>
  <si>
    <t>215 장애아동</t>
  </si>
  <si>
    <t>41 경상보조금</t>
  </si>
  <si>
    <t>수   입</t>
  </si>
  <si>
    <t>21 사업수입</t>
  </si>
  <si>
    <t>소계</t>
  </si>
  <si>
    <t>111 급여</t>
  </si>
  <si>
    <t>112 상여금</t>
  </si>
  <si>
    <t>113 일용잡금</t>
  </si>
  <si>
    <t>114 제수당</t>
  </si>
  <si>
    <t>116 사회보험부담금</t>
  </si>
  <si>
    <t>117 기타후생경비</t>
  </si>
  <si>
    <t>118 종사자특별수당</t>
  </si>
  <si>
    <t>소계</t>
  </si>
  <si>
    <t>111 급여</t>
  </si>
  <si>
    <t>112 상여금</t>
  </si>
  <si>
    <t>114 제수당</t>
  </si>
  <si>
    <t>소계</t>
  </si>
  <si>
    <t>111 급여</t>
  </si>
  <si>
    <t>112 상여금</t>
  </si>
  <si>
    <t>소계</t>
  </si>
  <si>
    <t>134 제세공과금</t>
  </si>
  <si>
    <t>211 시설비</t>
  </si>
  <si>
    <t>212 자산취득비</t>
  </si>
  <si>
    <t>213 시설장비유지비</t>
  </si>
  <si>
    <t>319 연료비</t>
  </si>
  <si>
    <t>335 가족복지사업</t>
  </si>
  <si>
    <t>338 교육문화사업</t>
  </si>
  <si>
    <t>339 자활사업</t>
  </si>
  <si>
    <t>계</t>
  </si>
  <si>
    <t>71 잡지출</t>
  </si>
  <si>
    <t>711 잡지출</t>
  </si>
  <si>
    <t>81 예비비</t>
  </si>
  <si>
    <t>811 예비비</t>
  </si>
  <si>
    <t>이월금</t>
  </si>
  <si>
    <t>06 전입금</t>
  </si>
  <si>
    <t>44 후원금수입</t>
  </si>
  <si>
    <t>441 후원금</t>
  </si>
  <si>
    <t>51 차입금</t>
  </si>
  <si>
    <t>512 개인차입금</t>
  </si>
  <si>
    <t>61 법인전입금</t>
  </si>
  <si>
    <t>611 법인전입금</t>
  </si>
  <si>
    <t>71 이월금</t>
  </si>
  <si>
    <t>711 사회복지관</t>
  </si>
  <si>
    <t>711 장애아동</t>
  </si>
  <si>
    <t>711 이동목욕</t>
  </si>
  <si>
    <t>81 잡수입</t>
  </si>
  <si>
    <t>812 이자수입</t>
  </si>
  <si>
    <t>813 기타잡수입</t>
  </si>
  <si>
    <t>01 사무비</t>
  </si>
  <si>
    <t>조성비</t>
  </si>
  <si>
    <t>07 잡지출</t>
  </si>
  <si>
    <t>132 수용비 및 수수료</t>
  </si>
  <si>
    <t>04 보조금수입</t>
  </si>
  <si>
    <t>212 지역사회조직</t>
  </si>
  <si>
    <t>431 사랑의저녁도시락</t>
  </si>
  <si>
    <t>1. 둔산종합사회복지관</t>
  </si>
  <si>
    <t>3. 둔산노인복지센터</t>
  </si>
  <si>
    <t>07 결산(B)</t>
  </si>
  <si>
    <t>세               출</t>
  </si>
  <si>
    <t>2007년 세입.세출 결산서</t>
  </si>
  <si>
    <t>432 장애인정보화사업</t>
  </si>
  <si>
    <t>432 경로당활성화사업</t>
  </si>
  <si>
    <t>432 마음을여는은빛교실</t>
  </si>
  <si>
    <t>432 수호천사멘토링사업</t>
  </si>
  <si>
    <t>432 원어민영어교실</t>
  </si>
  <si>
    <t>432 우리춤우리가락</t>
  </si>
  <si>
    <t>432 사랑의집고치기사업</t>
  </si>
  <si>
    <t>432 방과후예술학교</t>
  </si>
  <si>
    <t>432 노인건강대축제</t>
  </si>
  <si>
    <t>13 장애아동     운영비</t>
  </si>
  <si>
    <t>351 우리춤우리가락</t>
  </si>
  <si>
    <t>352 사랑의집고치기사업</t>
  </si>
  <si>
    <t>353 방과후예술학교</t>
  </si>
  <si>
    <t>354 노인건강대축제</t>
  </si>
  <si>
    <t>813 기타잡수입</t>
  </si>
  <si>
    <t>2. 사회복지관 부설 재가복지봉사센터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</si>
</sst>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&quot;△&quot;#,##0"/>
    <numFmt numFmtId="178" formatCode="0.0_);&quot;△&quot;0.0"/>
    <numFmt numFmtId="179" formatCode="#,##0.0_ "/>
    <numFmt numFmtId="180" formatCode="#,##0.0_);&quot;△&quot;#,##0.0"/>
    <numFmt numFmtId="181" formatCode="_-* #,##0.0_-;\-* #,##0.0_-;_-* &quot;-&quot;?_-;_-@_-"/>
    <numFmt numFmtId="182" formatCode="mm&quot;월&quot;\ dd&quot;일&quot;"/>
  </numFmts>
  <fonts count="1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굴림체"/>
      <family val="3"/>
    </font>
    <font>
      <sz val="11"/>
      <name val="굴림체"/>
      <family val="3"/>
    </font>
    <font>
      <sz val="9"/>
      <name val="굴림체"/>
      <family val="3"/>
    </font>
    <font>
      <sz val="8"/>
      <name val="굴림체"/>
      <family val="3"/>
    </font>
    <font>
      <sz val="6"/>
      <name val="굴림체"/>
      <family val="3"/>
    </font>
    <font>
      <sz val="7"/>
      <name val="굴림체"/>
      <family val="3"/>
    </font>
    <font>
      <b/>
      <sz val="18"/>
      <name val="굴림"/>
      <family val="3"/>
    </font>
  </fonts>
  <fills count="4">
    <fill>
      <patternFill/>
    </fill>
    <fill>
      <patternFill patternType="gray125"/>
    </fill>
    <fill>
      <patternFill patternType="lightGray">
        <fgColor indexed="9"/>
        <bgColor indexed="42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7" fontId="7" fillId="0" borderId="1" xfId="17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7" fontId="7" fillId="0" borderId="4" xfId="17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wrapText="1"/>
    </xf>
    <xf numFmtId="176" fontId="6" fillId="0" borderId="8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left" vertical="center"/>
    </xf>
    <xf numFmtId="176" fontId="7" fillId="0" borderId="13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 wrapText="1"/>
    </xf>
    <xf numFmtId="176" fontId="6" fillId="0" borderId="5" xfId="0" applyNumberFormat="1" applyFont="1" applyBorder="1" applyAlignment="1">
      <alignment vertical="center"/>
    </xf>
    <xf numFmtId="177" fontId="7" fillId="0" borderId="10" xfId="17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4" xfId="0" applyNumberFormat="1" applyFont="1" applyBorder="1" applyAlignment="1">
      <alignment horizontal="left" vertical="center" wrapText="1"/>
    </xf>
    <xf numFmtId="176" fontId="7" fillId="0" borderId="8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 wrapText="1"/>
    </xf>
    <xf numFmtId="176" fontId="6" fillId="0" borderId="16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horizontal="left" vertical="center"/>
    </xf>
    <xf numFmtId="41" fontId="7" fillId="0" borderId="4" xfId="17" applyFont="1" applyBorder="1" applyAlignment="1">
      <alignment vertical="center"/>
    </xf>
    <xf numFmtId="180" fontId="7" fillId="0" borderId="4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left" vertical="center"/>
    </xf>
    <xf numFmtId="176" fontId="7" fillId="0" borderId="18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41" fontId="7" fillId="0" borderId="1" xfId="17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horizontal="left" vertical="center"/>
    </xf>
    <xf numFmtId="180" fontId="7" fillId="0" borderId="6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vertical="center"/>
    </xf>
    <xf numFmtId="0" fontId="7" fillId="0" borderId="3" xfId="0" applyFont="1" applyBorder="1" applyAlignment="1">
      <alignment/>
    </xf>
    <xf numFmtId="0" fontId="7" fillId="0" borderId="6" xfId="0" applyFont="1" applyBorder="1" applyAlignment="1">
      <alignment horizontal="center"/>
    </xf>
    <xf numFmtId="41" fontId="7" fillId="0" borderId="6" xfId="17" applyFont="1" applyBorder="1" applyAlignment="1">
      <alignment/>
    </xf>
    <xf numFmtId="0" fontId="8" fillId="0" borderId="8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41" fontId="7" fillId="0" borderId="5" xfId="17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6" fontId="7" fillId="0" borderId="2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left" vertical="center"/>
    </xf>
    <xf numFmtId="177" fontId="7" fillId="0" borderId="4" xfId="0" applyNumberFormat="1" applyFont="1" applyBorder="1" applyAlignment="1">
      <alignment horizontal="right" vertical="center"/>
    </xf>
    <xf numFmtId="180" fontId="7" fillId="0" borderId="4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vertical="center"/>
    </xf>
    <xf numFmtId="179" fontId="7" fillId="0" borderId="1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177" fontId="7" fillId="0" borderId="11" xfId="17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 wrapText="1"/>
    </xf>
    <xf numFmtId="176" fontId="9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left" vertical="center"/>
    </xf>
    <xf numFmtId="176" fontId="9" fillId="0" borderId="14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80" fontId="7" fillId="0" borderId="24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180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76" fontId="7" fillId="0" borderId="3" xfId="0" applyNumberFormat="1" applyFont="1" applyBorder="1" applyAlignment="1">
      <alignment vertical="center" wrapText="1"/>
    </xf>
    <xf numFmtId="176" fontId="7" fillId="0" borderId="12" xfId="0" applyNumberFormat="1" applyFont="1" applyBorder="1" applyAlignment="1">
      <alignment vertical="center" wrapText="1"/>
    </xf>
    <xf numFmtId="177" fontId="7" fillId="0" borderId="5" xfId="17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left" vertical="center"/>
    </xf>
    <xf numFmtId="176" fontId="8" fillId="0" borderId="18" xfId="0" applyNumberFormat="1" applyFont="1" applyBorder="1" applyAlignment="1">
      <alignment horizontal="left" vertical="center"/>
    </xf>
    <xf numFmtId="176" fontId="7" fillId="0" borderId="18" xfId="0" applyNumberFormat="1" applyFont="1" applyBorder="1" applyAlignment="1">
      <alignment vertical="center" wrapText="1"/>
    </xf>
    <xf numFmtId="176" fontId="7" fillId="0" borderId="22" xfId="0" applyNumberFormat="1" applyFont="1" applyBorder="1" applyAlignment="1">
      <alignment vertical="center"/>
    </xf>
    <xf numFmtId="0" fontId="7" fillId="0" borderId="5" xfId="0" applyFont="1" applyBorder="1" applyAlignment="1">
      <alignment/>
    </xf>
    <xf numFmtId="177" fontId="7" fillId="0" borderId="6" xfId="17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 wrapText="1"/>
    </xf>
    <xf numFmtId="176" fontId="8" fillId="0" borderId="11" xfId="0" applyNumberFormat="1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left" vertical="center"/>
    </xf>
    <xf numFmtId="177" fontId="7" fillId="0" borderId="1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6" fillId="3" borderId="30" xfId="0" applyNumberFormat="1" applyFont="1" applyFill="1" applyBorder="1" applyAlignment="1">
      <alignment horizontal="center" vertical="center"/>
    </xf>
    <xf numFmtId="176" fontId="6" fillId="3" borderId="31" xfId="0" applyNumberFormat="1" applyFont="1" applyFill="1" applyBorder="1" applyAlignment="1">
      <alignment horizontal="center" vertical="center"/>
    </xf>
    <xf numFmtId="176" fontId="6" fillId="3" borderId="26" xfId="0" applyNumberFormat="1" applyFont="1" applyFill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center" vertical="center"/>
    </xf>
    <xf numFmtId="176" fontId="6" fillId="3" borderId="32" xfId="0" applyNumberFormat="1" applyFont="1" applyFill="1" applyBorder="1" applyAlignment="1">
      <alignment horizontal="center" vertical="center"/>
    </xf>
    <xf numFmtId="176" fontId="6" fillId="2" borderId="21" xfId="0" applyNumberFormat="1" applyFont="1" applyFill="1" applyBorder="1" applyAlignment="1">
      <alignment horizontal="center" vertical="center"/>
    </xf>
    <xf numFmtId="176" fontId="6" fillId="2" borderId="22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6" fillId="3" borderId="33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20" xfId="0" applyNumberFormat="1" applyFont="1" applyFill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176" fontId="7" fillId="0" borderId="7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1">
      <selection activeCell="L9" sqref="L9"/>
    </sheetView>
  </sheetViews>
  <sheetFormatPr defaultColWidth="8.88671875" defaultRowHeight="13.5"/>
  <cols>
    <col min="1" max="1" width="8.21484375" style="0" customWidth="1"/>
    <col min="2" max="2" width="9.6640625" style="0" customWidth="1"/>
    <col min="3" max="3" width="10.4453125" style="0" customWidth="1"/>
    <col min="4" max="4" width="9.21484375" style="0" customWidth="1"/>
    <col min="5" max="5" width="8.99609375" style="0" customWidth="1"/>
    <col min="6" max="6" width="9.5546875" style="0" customWidth="1"/>
    <col min="7" max="7" width="5.77734375" style="0" customWidth="1"/>
    <col min="8" max="8" width="6.6640625" style="0" customWidth="1"/>
    <col min="9" max="9" width="9.5546875" style="0" customWidth="1"/>
    <col min="10" max="10" width="13.4453125" style="0" customWidth="1"/>
    <col min="11" max="11" width="9.4453125" style="0" customWidth="1"/>
    <col min="12" max="12" width="8.99609375" style="0" customWidth="1"/>
    <col min="13" max="13" width="9.5546875" style="0" customWidth="1"/>
    <col min="14" max="14" width="5.3359375" style="0" customWidth="1"/>
  </cols>
  <sheetData>
    <row r="1" spans="1:14" ht="36" customHeight="1">
      <c r="A1" s="172" t="s">
        <v>195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26.25" customHeight="1" thickBot="1">
      <c r="A2" s="1" t="s">
        <v>191</v>
      </c>
      <c r="B2" s="1"/>
      <c r="C2" s="1"/>
      <c r="D2" s="1"/>
      <c r="E2" s="1" t="s">
        <v>1</v>
      </c>
      <c r="F2" s="1"/>
      <c r="G2" s="1"/>
      <c r="H2" s="1"/>
      <c r="I2" s="1"/>
      <c r="J2" s="1"/>
      <c r="K2" s="1"/>
      <c r="L2" s="182" t="s">
        <v>47</v>
      </c>
      <c r="M2" s="183"/>
      <c r="N2" s="183"/>
    </row>
    <row r="3" spans="1:14" ht="21" customHeight="1">
      <c r="A3" s="173" t="s">
        <v>2</v>
      </c>
      <c r="B3" s="168"/>
      <c r="C3" s="168"/>
      <c r="D3" s="168"/>
      <c r="E3" s="168"/>
      <c r="F3" s="168"/>
      <c r="G3" s="168"/>
      <c r="H3" s="168" t="s">
        <v>3</v>
      </c>
      <c r="I3" s="168"/>
      <c r="J3" s="168"/>
      <c r="K3" s="168"/>
      <c r="L3" s="168"/>
      <c r="M3" s="168"/>
      <c r="N3" s="169"/>
    </row>
    <row r="4" spans="1:14" ht="16.5" customHeight="1">
      <c r="A4" s="170" t="s">
        <v>4</v>
      </c>
      <c r="B4" s="161" t="s">
        <v>5</v>
      </c>
      <c r="C4" s="161" t="s">
        <v>6</v>
      </c>
      <c r="D4" s="161" t="s">
        <v>131</v>
      </c>
      <c r="E4" s="161" t="s">
        <v>129</v>
      </c>
      <c r="F4" s="161" t="s">
        <v>7</v>
      </c>
      <c r="G4" s="161"/>
      <c r="H4" s="161" t="s">
        <v>4</v>
      </c>
      <c r="I4" s="161" t="s">
        <v>5</v>
      </c>
      <c r="J4" s="161" t="s">
        <v>6</v>
      </c>
      <c r="K4" s="161" t="s">
        <v>131</v>
      </c>
      <c r="L4" s="161" t="s">
        <v>129</v>
      </c>
      <c r="M4" s="161" t="s">
        <v>7</v>
      </c>
      <c r="N4" s="163"/>
    </row>
    <row r="5" spans="1:14" ht="16.5" customHeight="1" thickBot="1">
      <c r="A5" s="171"/>
      <c r="B5" s="162"/>
      <c r="C5" s="162"/>
      <c r="D5" s="162"/>
      <c r="E5" s="162"/>
      <c r="F5" s="123" t="s">
        <v>8</v>
      </c>
      <c r="G5" s="123" t="s">
        <v>9</v>
      </c>
      <c r="H5" s="162"/>
      <c r="I5" s="162"/>
      <c r="J5" s="162"/>
      <c r="K5" s="162"/>
      <c r="L5" s="162"/>
      <c r="M5" s="123" t="s">
        <v>8</v>
      </c>
      <c r="N5" s="124" t="s">
        <v>9</v>
      </c>
    </row>
    <row r="6" spans="1:14" ht="23.25" customHeight="1">
      <c r="A6" s="153" t="s">
        <v>67</v>
      </c>
      <c r="B6" s="154"/>
      <c r="C6" s="154"/>
      <c r="D6" s="3">
        <f>D7+D14+D44+D46+D48+D56</f>
        <v>569919000</v>
      </c>
      <c r="E6" s="3">
        <f>E7+E14+E44+E46+E48+E56</f>
        <v>572604006</v>
      </c>
      <c r="F6" s="4">
        <f aca="true" t="shared" si="0" ref="F6:F27">E6-D6</f>
        <v>2685006</v>
      </c>
      <c r="G6" s="5">
        <f>E6*100/D6</f>
        <v>100.47112063293204</v>
      </c>
      <c r="H6" s="174" t="s">
        <v>67</v>
      </c>
      <c r="I6" s="174"/>
      <c r="J6" s="174"/>
      <c r="K6" s="3">
        <f>K7+K56+K60+K88+K90+K92</f>
        <v>569919000</v>
      </c>
      <c r="L6" s="3">
        <f>L7+L56+L60+L88+L90+L92</f>
        <v>572604006</v>
      </c>
      <c r="M6" s="4">
        <f aca="true" t="shared" si="1" ref="M6:M27">L6-K6</f>
        <v>2685006</v>
      </c>
      <c r="N6" s="6">
        <f>L6*100/K6</f>
        <v>100.47112063293204</v>
      </c>
    </row>
    <row r="7" spans="1:14" ht="18.75" customHeight="1">
      <c r="A7" s="7" t="s">
        <v>77</v>
      </c>
      <c r="B7" s="175" t="s">
        <v>10</v>
      </c>
      <c r="C7" s="175"/>
      <c r="D7" s="9">
        <f>D8</f>
        <v>27095000</v>
      </c>
      <c r="E7" s="9">
        <f>E8</f>
        <v>26713620</v>
      </c>
      <c r="F7" s="4">
        <f t="shared" si="0"/>
        <v>-381380</v>
      </c>
      <c r="G7" s="5">
        <f aca="true" t="shared" si="2" ref="G7:G27">E7*100/D7</f>
        <v>98.59243402841852</v>
      </c>
      <c r="H7" s="11" t="s">
        <v>184</v>
      </c>
      <c r="I7" s="175" t="s">
        <v>10</v>
      </c>
      <c r="J7" s="175"/>
      <c r="K7" s="12">
        <f>K8+K17+K25+K37+K41+K47+K50</f>
        <v>320174000</v>
      </c>
      <c r="L7" s="12">
        <f>L8+L17+L25+L37+L41+L47+L50</f>
        <v>318403308</v>
      </c>
      <c r="M7" s="4">
        <f t="shared" si="1"/>
        <v>-1770692</v>
      </c>
      <c r="N7" s="6">
        <f aca="true" t="shared" si="3" ref="N7:N27">L7*100/K7</f>
        <v>99.44695946579047</v>
      </c>
    </row>
    <row r="8" spans="1:14" ht="17.25" customHeight="1">
      <c r="A8" s="13"/>
      <c r="B8" s="40" t="s">
        <v>139</v>
      </c>
      <c r="C8" s="2" t="s">
        <v>13</v>
      </c>
      <c r="D8" s="14">
        <f>SUM(D9:D13)</f>
        <v>27095000</v>
      </c>
      <c r="E8" s="14">
        <f>SUM(E9:E13)</f>
        <v>26713620</v>
      </c>
      <c r="F8" s="4">
        <f t="shared" si="0"/>
        <v>-381380</v>
      </c>
      <c r="G8" s="5">
        <f t="shared" si="2"/>
        <v>98.59243402841852</v>
      </c>
      <c r="H8" s="15"/>
      <c r="I8" s="16" t="s">
        <v>78</v>
      </c>
      <c r="J8" s="56" t="s">
        <v>140</v>
      </c>
      <c r="K8" s="14">
        <f>SUM(K9:K16)</f>
        <v>220121000</v>
      </c>
      <c r="L8" s="14">
        <f>SUM(L9:L16)</f>
        <v>220387638</v>
      </c>
      <c r="M8" s="4">
        <f t="shared" si="1"/>
        <v>266638</v>
      </c>
      <c r="N8" s="6">
        <f t="shared" si="3"/>
        <v>100.12113246805166</v>
      </c>
    </row>
    <row r="9" spans="1:14" ht="17.25" customHeight="1">
      <c r="A9" s="13"/>
      <c r="B9" s="17"/>
      <c r="C9" s="19" t="s">
        <v>133</v>
      </c>
      <c r="D9" s="14">
        <v>600000</v>
      </c>
      <c r="E9" s="14">
        <v>670000</v>
      </c>
      <c r="F9" s="4">
        <f t="shared" si="0"/>
        <v>70000</v>
      </c>
      <c r="G9" s="5">
        <f t="shared" si="2"/>
        <v>111.66666666666667</v>
      </c>
      <c r="H9" s="15"/>
      <c r="I9" s="18" t="s">
        <v>79</v>
      </c>
      <c r="J9" s="14" t="s">
        <v>141</v>
      </c>
      <c r="K9" s="14">
        <v>74622000</v>
      </c>
      <c r="L9" s="14">
        <v>75065050</v>
      </c>
      <c r="M9" s="4">
        <f t="shared" si="1"/>
        <v>443050</v>
      </c>
      <c r="N9" s="6">
        <f t="shared" si="3"/>
        <v>100.59372571091635</v>
      </c>
    </row>
    <row r="10" spans="1:14" ht="17.25" customHeight="1">
      <c r="A10" s="13"/>
      <c r="B10" s="17"/>
      <c r="C10" s="114" t="s">
        <v>189</v>
      </c>
      <c r="D10" s="14">
        <v>13050000</v>
      </c>
      <c r="E10" s="14">
        <v>12678620</v>
      </c>
      <c r="F10" s="4">
        <f t="shared" si="0"/>
        <v>-371380</v>
      </c>
      <c r="G10" s="5">
        <f t="shared" si="2"/>
        <v>97.15417624521073</v>
      </c>
      <c r="H10" s="15"/>
      <c r="I10" s="15"/>
      <c r="J10" s="14" t="s">
        <v>142</v>
      </c>
      <c r="K10" s="14">
        <v>35777000</v>
      </c>
      <c r="L10" s="14">
        <v>35777350</v>
      </c>
      <c r="M10" s="4">
        <f t="shared" si="1"/>
        <v>350</v>
      </c>
      <c r="N10" s="6">
        <f t="shared" si="3"/>
        <v>100.00097828213657</v>
      </c>
    </row>
    <row r="11" spans="1:14" ht="17.25" customHeight="1">
      <c r="A11" s="13"/>
      <c r="B11" s="17"/>
      <c r="C11" s="19" t="s">
        <v>134</v>
      </c>
      <c r="D11" s="14">
        <v>2795000</v>
      </c>
      <c r="E11" s="14">
        <v>2875000</v>
      </c>
      <c r="F11" s="4">
        <f t="shared" si="0"/>
        <v>80000</v>
      </c>
      <c r="G11" s="5">
        <f t="shared" si="2"/>
        <v>102.86225402504472</v>
      </c>
      <c r="H11" s="15"/>
      <c r="I11" s="15"/>
      <c r="J11" s="14" t="s">
        <v>143</v>
      </c>
      <c r="K11" s="14">
        <v>4200000</v>
      </c>
      <c r="L11" s="14">
        <v>4200000</v>
      </c>
      <c r="M11" s="4">
        <f t="shared" si="1"/>
        <v>0</v>
      </c>
      <c r="N11" s="6">
        <f t="shared" si="3"/>
        <v>100</v>
      </c>
    </row>
    <row r="12" spans="1:14" ht="17.25" customHeight="1">
      <c r="A12" s="13"/>
      <c r="B12" s="17"/>
      <c r="C12" s="19" t="s">
        <v>135</v>
      </c>
      <c r="D12" s="14">
        <v>1260000</v>
      </c>
      <c r="E12" s="14">
        <v>1100000</v>
      </c>
      <c r="F12" s="4">
        <f t="shared" si="0"/>
        <v>-160000</v>
      </c>
      <c r="G12" s="5">
        <f t="shared" si="2"/>
        <v>87.3015873015873</v>
      </c>
      <c r="H12" s="15"/>
      <c r="I12" s="15"/>
      <c r="J12" s="14" t="s">
        <v>144</v>
      </c>
      <c r="K12" s="14">
        <v>40707000</v>
      </c>
      <c r="L12" s="14">
        <v>40530650</v>
      </c>
      <c r="M12" s="4">
        <f t="shared" si="1"/>
        <v>-176350</v>
      </c>
      <c r="N12" s="6">
        <f t="shared" si="3"/>
        <v>99.56678212592429</v>
      </c>
    </row>
    <row r="13" spans="1:14" ht="18.75" customHeight="1">
      <c r="A13" s="21"/>
      <c r="B13" s="8"/>
      <c r="C13" s="19" t="s">
        <v>136</v>
      </c>
      <c r="D13" s="14">
        <v>9390000</v>
      </c>
      <c r="E13" s="14">
        <v>9390000</v>
      </c>
      <c r="F13" s="4">
        <f t="shared" si="0"/>
        <v>0</v>
      </c>
      <c r="G13" s="5">
        <f t="shared" si="2"/>
        <v>100</v>
      </c>
      <c r="H13" s="15"/>
      <c r="I13" s="15"/>
      <c r="J13" s="20" t="s">
        <v>34</v>
      </c>
      <c r="K13" s="14">
        <v>35430000</v>
      </c>
      <c r="L13" s="14">
        <v>35430008</v>
      </c>
      <c r="M13" s="4">
        <f t="shared" si="1"/>
        <v>8</v>
      </c>
      <c r="N13" s="6">
        <f t="shared" si="3"/>
        <v>100.00002257973469</v>
      </c>
    </row>
    <row r="14" spans="1:14" ht="17.25" customHeight="1">
      <c r="A14" s="115" t="s">
        <v>188</v>
      </c>
      <c r="B14" s="180" t="s">
        <v>10</v>
      </c>
      <c r="C14" s="181"/>
      <c r="D14" s="14">
        <f>D15+D25+D42</f>
        <v>509147000</v>
      </c>
      <c r="E14" s="14">
        <f>E15+E25+E42</f>
        <v>511207011</v>
      </c>
      <c r="F14" s="4">
        <f t="shared" si="0"/>
        <v>2060011</v>
      </c>
      <c r="G14" s="5">
        <f t="shared" si="2"/>
        <v>100.4046004395587</v>
      </c>
      <c r="H14" s="15"/>
      <c r="I14" s="15"/>
      <c r="J14" s="46" t="s">
        <v>145</v>
      </c>
      <c r="K14" s="14">
        <v>13305000</v>
      </c>
      <c r="L14" s="14">
        <v>13304580</v>
      </c>
      <c r="M14" s="4">
        <f t="shared" si="1"/>
        <v>-420</v>
      </c>
      <c r="N14" s="6">
        <f t="shared" si="3"/>
        <v>99.99684329199549</v>
      </c>
    </row>
    <row r="15" spans="1:14" ht="17.25" customHeight="1">
      <c r="A15" s="24"/>
      <c r="B15" s="49" t="s">
        <v>137</v>
      </c>
      <c r="C15" s="2" t="s">
        <v>13</v>
      </c>
      <c r="D15" s="14">
        <f>SUM(D16:D24)</f>
        <v>302089000</v>
      </c>
      <c r="E15" s="14">
        <f>SUM(E16:E24)</f>
        <v>302089000</v>
      </c>
      <c r="F15" s="4">
        <f t="shared" si="0"/>
        <v>0</v>
      </c>
      <c r="G15" s="5">
        <f t="shared" si="2"/>
        <v>100</v>
      </c>
      <c r="H15" s="15"/>
      <c r="I15" s="15"/>
      <c r="J15" s="46" t="s">
        <v>146</v>
      </c>
      <c r="K15" s="14">
        <v>8880000</v>
      </c>
      <c r="L15" s="14">
        <v>8880000</v>
      </c>
      <c r="M15" s="4">
        <f t="shared" si="1"/>
        <v>0</v>
      </c>
      <c r="N15" s="6">
        <f t="shared" si="3"/>
        <v>100</v>
      </c>
    </row>
    <row r="16" spans="1:14" ht="17.25" customHeight="1">
      <c r="A16" s="24"/>
      <c r="B16" s="17"/>
      <c r="C16" s="27" t="s">
        <v>37</v>
      </c>
      <c r="D16" s="14">
        <v>184493000</v>
      </c>
      <c r="E16" s="14">
        <v>184493000</v>
      </c>
      <c r="F16" s="4">
        <f t="shared" si="0"/>
        <v>0</v>
      </c>
      <c r="G16" s="5">
        <f t="shared" si="2"/>
        <v>100</v>
      </c>
      <c r="H16" s="15"/>
      <c r="I16" s="26"/>
      <c r="J16" s="46" t="s">
        <v>147</v>
      </c>
      <c r="K16" s="14">
        <v>7200000</v>
      </c>
      <c r="L16" s="14">
        <v>7200000</v>
      </c>
      <c r="M16" s="4">
        <f t="shared" si="1"/>
        <v>0</v>
      </c>
      <c r="N16" s="6">
        <f t="shared" si="3"/>
        <v>100</v>
      </c>
    </row>
    <row r="17" spans="1:14" ht="17.25" customHeight="1">
      <c r="A17" s="24"/>
      <c r="B17" s="17"/>
      <c r="C17" s="27" t="s">
        <v>84</v>
      </c>
      <c r="D17" s="14">
        <v>21000000</v>
      </c>
      <c r="E17" s="14">
        <v>21000000</v>
      </c>
      <c r="F17" s="4">
        <f t="shared" si="0"/>
        <v>0</v>
      </c>
      <c r="G17" s="5">
        <f t="shared" si="2"/>
        <v>100</v>
      </c>
      <c r="H17" s="15"/>
      <c r="I17" s="16" t="s">
        <v>83</v>
      </c>
      <c r="J17" s="56" t="s">
        <v>148</v>
      </c>
      <c r="K17" s="14">
        <f>SUM(K18:K24)</f>
        <v>22497000</v>
      </c>
      <c r="L17" s="14">
        <f>SUM(L18:L24)</f>
        <v>22496800</v>
      </c>
      <c r="M17" s="4">
        <f t="shared" si="1"/>
        <v>-200</v>
      </c>
      <c r="N17" s="6">
        <f t="shared" si="3"/>
        <v>99.99911099257679</v>
      </c>
    </row>
    <row r="18" spans="1:14" ht="17.25" customHeight="1">
      <c r="A18" s="24"/>
      <c r="B18" s="17"/>
      <c r="C18" s="27" t="s">
        <v>85</v>
      </c>
      <c r="D18" s="14">
        <v>29465000</v>
      </c>
      <c r="E18" s="14">
        <v>29465000</v>
      </c>
      <c r="F18" s="4">
        <f t="shared" si="0"/>
        <v>0</v>
      </c>
      <c r="G18" s="5">
        <f t="shared" si="2"/>
        <v>100</v>
      </c>
      <c r="H18" s="15"/>
      <c r="I18" s="18" t="s">
        <v>79</v>
      </c>
      <c r="J18" s="14" t="s">
        <v>149</v>
      </c>
      <c r="K18" s="14">
        <v>9240000</v>
      </c>
      <c r="L18" s="14">
        <v>9240000</v>
      </c>
      <c r="M18" s="4">
        <f t="shared" si="1"/>
        <v>0</v>
      </c>
      <c r="N18" s="6">
        <f t="shared" si="3"/>
        <v>100</v>
      </c>
    </row>
    <row r="19" spans="1:14" ht="17.25" customHeight="1">
      <c r="A19" s="24"/>
      <c r="B19" s="17"/>
      <c r="C19" s="27" t="s">
        <v>86</v>
      </c>
      <c r="D19" s="14">
        <v>9600000</v>
      </c>
      <c r="E19" s="14">
        <v>9600000</v>
      </c>
      <c r="F19" s="4">
        <f t="shared" si="0"/>
        <v>0</v>
      </c>
      <c r="G19" s="5">
        <f t="shared" si="2"/>
        <v>100</v>
      </c>
      <c r="H19" s="15"/>
      <c r="I19" s="15"/>
      <c r="J19" s="14" t="s">
        <v>150</v>
      </c>
      <c r="K19" s="14">
        <v>4197000</v>
      </c>
      <c r="L19" s="14">
        <v>4197200</v>
      </c>
      <c r="M19" s="4">
        <f t="shared" si="1"/>
        <v>200</v>
      </c>
      <c r="N19" s="6">
        <f t="shared" si="3"/>
        <v>100.00476530855373</v>
      </c>
    </row>
    <row r="20" spans="1:14" ht="17.25" customHeight="1">
      <c r="A20" s="24"/>
      <c r="B20" s="17"/>
      <c r="C20" s="27" t="s">
        <v>87</v>
      </c>
      <c r="D20" s="14">
        <v>5546000</v>
      </c>
      <c r="E20" s="14">
        <v>5546000</v>
      </c>
      <c r="F20" s="4">
        <f t="shared" si="0"/>
        <v>0</v>
      </c>
      <c r="G20" s="5">
        <v>0</v>
      </c>
      <c r="H20" s="15"/>
      <c r="I20" s="15"/>
      <c r="J20" s="14" t="s">
        <v>151</v>
      </c>
      <c r="K20" s="14">
        <v>3843000</v>
      </c>
      <c r="L20" s="14">
        <v>3843000</v>
      </c>
      <c r="M20" s="4">
        <f t="shared" si="1"/>
        <v>0</v>
      </c>
      <c r="N20" s="6">
        <f t="shared" si="3"/>
        <v>100</v>
      </c>
    </row>
    <row r="21" spans="1:14" ht="17.25" customHeight="1">
      <c r="A21" s="24"/>
      <c r="B21" s="17"/>
      <c r="C21" s="28" t="s">
        <v>39</v>
      </c>
      <c r="D21" s="14">
        <v>1000000</v>
      </c>
      <c r="E21" s="14">
        <v>1000000</v>
      </c>
      <c r="F21" s="4">
        <f t="shared" si="0"/>
        <v>0</v>
      </c>
      <c r="G21" s="5">
        <f t="shared" si="2"/>
        <v>100</v>
      </c>
      <c r="H21" s="15"/>
      <c r="I21" s="15"/>
      <c r="J21" s="20" t="s">
        <v>34</v>
      </c>
      <c r="K21" s="14">
        <v>1620000</v>
      </c>
      <c r="L21" s="14">
        <v>1619970</v>
      </c>
      <c r="M21" s="4">
        <f t="shared" si="1"/>
        <v>-30</v>
      </c>
      <c r="N21" s="6">
        <f t="shared" si="3"/>
        <v>99.99814814814815</v>
      </c>
    </row>
    <row r="22" spans="1:14" ht="16.5" customHeight="1">
      <c r="A22" s="24"/>
      <c r="B22" s="17"/>
      <c r="C22" s="28" t="s">
        <v>38</v>
      </c>
      <c r="D22" s="14">
        <v>535000</v>
      </c>
      <c r="E22" s="14">
        <v>535000</v>
      </c>
      <c r="F22" s="4">
        <f t="shared" si="0"/>
        <v>0</v>
      </c>
      <c r="G22" s="5">
        <v>0</v>
      </c>
      <c r="H22" s="15"/>
      <c r="I22" s="15"/>
      <c r="J22" s="46" t="s">
        <v>145</v>
      </c>
      <c r="K22" s="14">
        <v>1437000</v>
      </c>
      <c r="L22" s="14">
        <v>1436630</v>
      </c>
      <c r="M22" s="4">
        <f t="shared" si="1"/>
        <v>-370</v>
      </c>
      <c r="N22" s="6">
        <f t="shared" si="3"/>
        <v>99.97425191370911</v>
      </c>
    </row>
    <row r="23" spans="1:14" ht="17.25" customHeight="1">
      <c r="A23" s="24"/>
      <c r="B23" s="17"/>
      <c r="C23" s="28" t="s">
        <v>40</v>
      </c>
      <c r="D23" s="14">
        <v>40000000</v>
      </c>
      <c r="E23" s="14">
        <v>40000000</v>
      </c>
      <c r="F23" s="4">
        <f t="shared" si="0"/>
        <v>0</v>
      </c>
      <c r="G23" s="5">
        <f t="shared" si="2"/>
        <v>100</v>
      </c>
      <c r="H23" s="15"/>
      <c r="I23" s="15"/>
      <c r="J23" s="46" t="s">
        <v>146</v>
      </c>
      <c r="K23" s="14">
        <v>960000</v>
      </c>
      <c r="L23" s="14">
        <v>960000</v>
      </c>
      <c r="M23" s="4">
        <f t="shared" si="1"/>
        <v>0</v>
      </c>
      <c r="N23" s="6">
        <f t="shared" si="3"/>
        <v>100</v>
      </c>
    </row>
    <row r="24" spans="1:14" ht="17.25" customHeight="1">
      <c r="A24" s="24"/>
      <c r="B24" s="8"/>
      <c r="C24" s="28" t="s">
        <v>55</v>
      </c>
      <c r="D24" s="14">
        <v>10450000</v>
      </c>
      <c r="E24" s="14">
        <v>10450000</v>
      </c>
      <c r="F24" s="4">
        <f t="shared" si="0"/>
        <v>0</v>
      </c>
      <c r="G24" s="5">
        <f t="shared" si="2"/>
        <v>100</v>
      </c>
      <c r="H24" s="17"/>
      <c r="I24" s="15"/>
      <c r="J24" s="46" t="s">
        <v>147</v>
      </c>
      <c r="K24" s="14">
        <v>1200000</v>
      </c>
      <c r="L24" s="14">
        <v>1200000</v>
      </c>
      <c r="M24" s="4">
        <f t="shared" si="1"/>
        <v>0</v>
      </c>
      <c r="N24" s="6">
        <f t="shared" si="3"/>
        <v>100</v>
      </c>
    </row>
    <row r="25" spans="1:14" ht="17.25" customHeight="1">
      <c r="A25" s="24"/>
      <c r="B25" s="16" t="s">
        <v>89</v>
      </c>
      <c r="C25" s="23" t="s">
        <v>13</v>
      </c>
      <c r="D25" s="14">
        <f>SUM(D26:D41)</f>
        <v>141058000</v>
      </c>
      <c r="E25" s="14">
        <f>SUM(E26:E41)</f>
        <v>141009368</v>
      </c>
      <c r="F25" s="4">
        <f t="shared" si="0"/>
        <v>-48632</v>
      </c>
      <c r="G25" s="5">
        <f t="shared" si="2"/>
        <v>99.96552340172128</v>
      </c>
      <c r="H25" s="17"/>
      <c r="I25" s="16" t="s">
        <v>88</v>
      </c>
      <c r="J25" s="56" t="s">
        <v>152</v>
      </c>
      <c r="K25" s="14">
        <f>SUM(K26:K36)</f>
        <v>31299000</v>
      </c>
      <c r="L25" s="14">
        <f>SUM(L26:L36)</f>
        <v>31298690</v>
      </c>
      <c r="M25" s="4">
        <f t="shared" si="1"/>
        <v>-310</v>
      </c>
      <c r="N25" s="6">
        <f t="shared" si="3"/>
        <v>99.99900955302087</v>
      </c>
    </row>
    <row r="26" spans="1:14" ht="20.25" customHeight="1">
      <c r="A26" s="24"/>
      <c r="B26" s="15" t="s">
        <v>138</v>
      </c>
      <c r="C26" s="28" t="s">
        <v>56</v>
      </c>
      <c r="D26" s="14">
        <v>18299000</v>
      </c>
      <c r="E26" s="14">
        <v>18299194</v>
      </c>
      <c r="F26" s="4">
        <f t="shared" si="0"/>
        <v>194</v>
      </c>
      <c r="G26" s="5">
        <f t="shared" si="2"/>
        <v>100.00106016722225</v>
      </c>
      <c r="H26" s="17"/>
      <c r="I26" s="18" t="s">
        <v>79</v>
      </c>
      <c r="J26" s="14" t="s">
        <v>153</v>
      </c>
      <c r="K26" s="14">
        <v>9408000</v>
      </c>
      <c r="L26" s="14">
        <v>9408000</v>
      </c>
      <c r="M26" s="4">
        <f t="shared" si="1"/>
        <v>0</v>
      </c>
      <c r="N26" s="6">
        <f t="shared" si="3"/>
        <v>100</v>
      </c>
    </row>
    <row r="27" spans="1:14" ht="17.25" customHeight="1" thickBot="1">
      <c r="A27" s="29"/>
      <c r="B27" s="30"/>
      <c r="C27" s="31" t="s">
        <v>57</v>
      </c>
      <c r="D27" s="32">
        <v>19200000</v>
      </c>
      <c r="E27" s="32">
        <v>19200000</v>
      </c>
      <c r="F27" s="109">
        <f t="shared" si="0"/>
        <v>0</v>
      </c>
      <c r="G27" s="110">
        <f t="shared" si="2"/>
        <v>100</v>
      </c>
      <c r="H27" s="33"/>
      <c r="I27" s="63"/>
      <c r="J27" s="34" t="s">
        <v>154</v>
      </c>
      <c r="K27" s="34">
        <v>4312000</v>
      </c>
      <c r="L27" s="34">
        <v>4312000</v>
      </c>
      <c r="M27" s="109">
        <f t="shared" si="1"/>
        <v>0</v>
      </c>
      <c r="N27" s="64">
        <f t="shared" si="3"/>
        <v>100</v>
      </c>
    </row>
    <row r="28" spans="1:14" ht="19.5" customHeight="1">
      <c r="A28" s="173" t="s">
        <v>2</v>
      </c>
      <c r="B28" s="168"/>
      <c r="C28" s="168"/>
      <c r="D28" s="168"/>
      <c r="E28" s="168"/>
      <c r="F28" s="168"/>
      <c r="G28" s="168"/>
      <c r="H28" s="168" t="s">
        <v>194</v>
      </c>
      <c r="I28" s="168"/>
      <c r="J28" s="168"/>
      <c r="K28" s="168"/>
      <c r="L28" s="168"/>
      <c r="M28" s="168"/>
      <c r="N28" s="169"/>
    </row>
    <row r="29" spans="1:14" ht="19.5" customHeight="1">
      <c r="A29" s="170" t="s">
        <v>4</v>
      </c>
      <c r="B29" s="176" t="s">
        <v>5</v>
      </c>
      <c r="C29" s="161" t="s">
        <v>6</v>
      </c>
      <c r="D29" s="161" t="s">
        <v>131</v>
      </c>
      <c r="E29" s="161" t="s">
        <v>129</v>
      </c>
      <c r="F29" s="161" t="s">
        <v>7</v>
      </c>
      <c r="G29" s="161"/>
      <c r="H29" s="161" t="s">
        <v>4</v>
      </c>
      <c r="I29" s="161" t="s">
        <v>5</v>
      </c>
      <c r="J29" s="161" t="s">
        <v>6</v>
      </c>
      <c r="K29" s="161" t="s">
        <v>131</v>
      </c>
      <c r="L29" s="161" t="s">
        <v>129</v>
      </c>
      <c r="M29" s="161" t="s">
        <v>7</v>
      </c>
      <c r="N29" s="163"/>
    </row>
    <row r="30" spans="1:14" ht="19.5" customHeight="1" thickBot="1">
      <c r="A30" s="171"/>
      <c r="B30" s="177"/>
      <c r="C30" s="162"/>
      <c r="D30" s="162"/>
      <c r="E30" s="162"/>
      <c r="F30" s="123" t="s">
        <v>8</v>
      </c>
      <c r="G30" s="123" t="s">
        <v>9</v>
      </c>
      <c r="H30" s="162"/>
      <c r="I30" s="162"/>
      <c r="J30" s="162"/>
      <c r="K30" s="162"/>
      <c r="L30" s="162"/>
      <c r="M30" s="123" t="s">
        <v>8</v>
      </c>
      <c r="N30" s="124" t="s">
        <v>9</v>
      </c>
    </row>
    <row r="31" spans="1:14" ht="21" customHeight="1">
      <c r="A31" s="24"/>
      <c r="B31" s="35"/>
      <c r="C31" s="36" t="s">
        <v>190</v>
      </c>
      <c r="D31" s="37">
        <v>13122000</v>
      </c>
      <c r="E31" s="37">
        <v>13071000</v>
      </c>
      <c r="F31" s="4">
        <f aca="true" t="shared" si="4" ref="F31:F41">E31-D31</f>
        <v>-51000</v>
      </c>
      <c r="G31" s="5">
        <f aca="true" t="shared" si="5" ref="G31:G36">E31*100/D31</f>
        <v>99.61133973479653</v>
      </c>
      <c r="H31" s="17"/>
      <c r="I31" s="17"/>
      <c r="J31" s="37" t="s">
        <v>90</v>
      </c>
      <c r="K31" s="37">
        <v>6757000</v>
      </c>
      <c r="L31" s="37">
        <v>6757140</v>
      </c>
      <c r="M31" s="4">
        <f>L31-K31</f>
        <v>140</v>
      </c>
      <c r="N31" s="6">
        <f>L31*100/K31</f>
        <v>100.00207192541069</v>
      </c>
    </row>
    <row r="32" spans="1:14" ht="21" customHeight="1">
      <c r="A32" s="24"/>
      <c r="B32" s="17"/>
      <c r="C32" s="38" t="s">
        <v>58</v>
      </c>
      <c r="D32" s="9">
        <v>700000</v>
      </c>
      <c r="E32" s="9">
        <v>700000</v>
      </c>
      <c r="F32" s="4">
        <f t="shared" si="4"/>
        <v>0</v>
      </c>
      <c r="G32" s="5">
        <f t="shared" si="5"/>
        <v>100</v>
      </c>
      <c r="H32" s="17"/>
      <c r="I32" s="17"/>
      <c r="J32" s="9" t="s">
        <v>18</v>
      </c>
      <c r="K32" s="9">
        <v>3658000</v>
      </c>
      <c r="L32" s="9">
        <v>3657600</v>
      </c>
      <c r="M32" s="10">
        <f aca="true" t="shared" si="6" ref="M32:M49">L32-K32</f>
        <v>-400</v>
      </c>
      <c r="N32" s="6">
        <f aca="true" t="shared" si="7" ref="N32:N47">L32*100/K32</f>
        <v>99.9890650628759</v>
      </c>
    </row>
    <row r="33" spans="1:14" ht="21" customHeight="1">
      <c r="A33" s="24"/>
      <c r="B33" s="17"/>
      <c r="C33" s="38" t="s">
        <v>196</v>
      </c>
      <c r="D33" s="9">
        <v>25003000</v>
      </c>
      <c r="E33" s="9">
        <v>25002892</v>
      </c>
      <c r="F33" s="4">
        <f t="shared" si="4"/>
        <v>-108</v>
      </c>
      <c r="G33" s="5">
        <f t="shared" si="5"/>
        <v>99.99956805183378</v>
      </c>
      <c r="H33" s="17"/>
      <c r="I33" s="17"/>
      <c r="J33" s="20" t="s">
        <v>34</v>
      </c>
      <c r="K33" s="14">
        <v>2824000</v>
      </c>
      <c r="L33" s="14">
        <v>2824280</v>
      </c>
      <c r="M33" s="10">
        <f t="shared" si="6"/>
        <v>280</v>
      </c>
      <c r="N33" s="6">
        <f t="shared" si="7"/>
        <v>100.0099150141643</v>
      </c>
    </row>
    <row r="34" spans="1:14" ht="21" customHeight="1">
      <c r="A34" s="24"/>
      <c r="B34" s="17"/>
      <c r="C34" s="27" t="s">
        <v>197</v>
      </c>
      <c r="D34" s="14">
        <v>4002000</v>
      </c>
      <c r="E34" s="14">
        <v>4002103</v>
      </c>
      <c r="F34" s="4">
        <f t="shared" si="4"/>
        <v>103</v>
      </c>
      <c r="G34" s="5">
        <f t="shared" si="5"/>
        <v>100.00257371314343</v>
      </c>
      <c r="H34" s="17"/>
      <c r="I34" s="17"/>
      <c r="J34" s="46" t="s">
        <v>145</v>
      </c>
      <c r="K34" s="14">
        <v>2180000</v>
      </c>
      <c r="L34" s="14">
        <v>2179670</v>
      </c>
      <c r="M34" s="10">
        <f t="shared" si="6"/>
        <v>-330</v>
      </c>
      <c r="N34" s="6">
        <f t="shared" si="7"/>
        <v>99.9848623853211</v>
      </c>
    </row>
    <row r="35" spans="1:14" ht="21" customHeight="1">
      <c r="A35" s="24"/>
      <c r="B35" s="17"/>
      <c r="C35" s="27" t="s">
        <v>198</v>
      </c>
      <c r="D35" s="14">
        <v>8853000</v>
      </c>
      <c r="E35" s="14">
        <v>8852600</v>
      </c>
      <c r="F35" s="4">
        <f t="shared" si="4"/>
        <v>-400</v>
      </c>
      <c r="G35" s="5">
        <f t="shared" si="5"/>
        <v>99.9954817575963</v>
      </c>
      <c r="H35" s="17"/>
      <c r="I35" s="17"/>
      <c r="J35" s="22" t="s">
        <v>81</v>
      </c>
      <c r="K35" s="14">
        <v>960000</v>
      </c>
      <c r="L35" s="14">
        <v>960000</v>
      </c>
      <c r="M35" s="10">
        <f t="shared" si="6"/>
        <v>0</v>
      </c>
      <c r="N35" s="6">
        <f t="shared" si="7"/>
        <v>100</v>
      </c>
    </row>
    <row r="36" spans="1:14" ht="21" customHeight="1">
      <c r="A36" s="24"/>
      <c r="B36" s="17"/>
      <c r="C36" s="27" t="s">
        <v>199</v>
      </c>
      <c r="D36" s="14">
        <v>15005000</v>
      </c>
      <c r="E36" s="14">
        <v>15006625</v>
      </c>
      <c r="F36" s="4">
        <f t="shared" si="4"/>
        <v>1625</v>
      </c>
      <c r="G36" s="5">
        <f t="shared" si="5"/>
        <v>100.01082972342553</v>
      </c>
      <c r="H36" s="17"/>
      <c r="I36" s="39"/>
      <c r="J36" s="19" t="s">
        <v>147</v>
      </c>
      <c r="K36" s="14">
        <v>1200000</v>
      </c>
      <c r="L36" s="14">
        <v>1200000</v>
      </c>
      <c r="M36" s="10">
        <f t="shared" si="6"/>
        <v>0</v>
      </c>
      <c r="N36" s="6">
        <f t="shared" si="7"/>
        <v>100</v>
      </c>
    </row>
    <row r="37" spans="1:14" ht="21" customHeight="1">
      <c r="A37" s="24"/>
      <c r="B37" s="17"/>
      <c r="C37" s="27" t="s">
        <v>200</v>
      </c>
      <c r="D37" s="14">
        <v>360000</v>
      </c>
      <c r="E37" s="14">
        <v>360000</v>
      </c>
      <c r="F37" s="4">
        <f t="shared" si="4"/>
        <v>0</v>
      </c>
      <c r="G37" s="5">
        <v>0</v>
      </c>
      <c r="H37" s="17"/>
      <c r="I37" s="40" t="s">
        <v>91</v>
      </c>
      <c r="J37" s="56" t="s">
        <v>13</v>
      </c>
      <c r="K37" s="14">
        <f>K38+K39+K40</f>
        <v>4100000</v>
      </c>
      <c r="L37" s="14">
        <f>L38+L39+L40</f>
        <v>3282240</v>
      </c>
      <c r="M37" s="10">
        <f t="shared" si="6"/>
        <v>-817760</v>
      </c>
      <c r="N37" s="6">
        <f t="shared" si="7"/>
        <v>80.05463414634146</v>
      </c>
    </row>
    <row r="38" spans="1:14" ht="21" customHeight="1">
      <c r="A38" s="24"/>
      <c r="B38" s="53"/>
      <c r="C38" s="27" t="s">
        <v>201</v>
      </c>
      <c r="D38" s="14">
        <v>16004000</v>
      </c>
      <c r="E38" s="14">
        <v>16003909</v>
      </c>
      <c r="F38" s="4">
        <f t="shared" si="4"/>
        <v>-91</v>
      </c>
      <c r="G38" s="5">
        <v>0</v>
      </c>
      <c r="H38" s="17"/>
      <c r="I38" s="15"/>
      <c r="J38" s="14" t="s">
        <v>92</v>
      </c>
      <c r="K38" s="14">
        <v>600000</v>
      </c>
      <c r="L38" s="14">
        <v>457000</v>
      </c>
      <c r="M38" s="10">
        <f t="shared" si="6"/>
        <v>-143000</v>
      </c>
      <c r="N38" s="6">
        <f t="shared" si="7"/>
        <v>76.16666666666667</v>
      </c>
    </row>
    <row r="39" spans="1:14" ht="21" customHeight="1">
      <c r="A39" s="24"/>
      <c r="B39" s="53"/>
      <c r="C39" s="129" t="s">
        <v>202</v>
      </c>
      <c r="D39" s="14">
        <v>3957000</v>
      </c>
      <c r="E39" s="14">
        <v>3957000</v>
      </c>
      <c r="F39" s="4">
        <f t="shared" si="4"/>
        <v>0</v>
      </c>
      <c r="G39" s="5">
        <v>0</v>
      </c>
      <c r="H39" s="17"/>
      <c r="I39" s="15"/>
      <c r="J39" s="14" t="s">
        <v>93</v>
      </c>
      <c r="K39" s="14">
        <v>2000000</v>
      </c>
      <c r="L39" s="14">
        <v>1684500</v>
      </c>
      <c r="M39" s="10">
        <f t="shared" si="6"/>
        <v>-315500</v>
      </c>
      <c r="N39" s="6">
        <f t="shared" si="7"/>
        <v>84.225</v>
      </c>
    </row>
    <row r="40" spans="1:14" ht="21" customHeight="1">
      <c r="A40" s="24"/>
      <c r="B40" s="53"/>
      <c r="C40" s="58" t="s">
        <v>203</v>
      </c>
      <c r="D40" s="14">
        <v>15003000</v>
      </c>
      <c r="E40" s="14">
        <v>15004045</v>
      </c>
      <c r="F40" s="4">
        <f t="shared" si="4"/>
        <v>1045</v>
      </c>
      <c r="G40" s="5">
        <v>0</v>
      </c>
      <c r="H40" s="17"/>
      <c r="I40" s="26"/>
      <c r="J40" s="14" t="s">
        <v>94</v>
      </c>
      <c r="K40" s="14">
        <v>1500000</v>
      </c>
      <c r="L40" s="14">
        <v>1140740</v>
      </c>
      <c r="M40" s="10">
        <f t="shared" si="6"/>
        <v>-359260</v>
      </c>
      <c r="N40" s="6">
        <f t="shared" si="7"/>
        <v>76.04933333333334</v>
      </c>
    </row>
    <row r="41" spans="1:14" ht="21" customHeight="1">
      <c r="A41" s="131"/>
      <c r="B41" s="26"/>
      <c r="C41" s="130" t="s">
        <v>204</v>
      </c>
      <c r="D41" s="14">
        <v>1550000</v>
      </c>
      <c r="E41" s="14">
        <v>1550000</v>
      </c>
      <c r="F41" s="4">
        <f t="shared" si="4"/>
        <v>0</v>
      </c>
      <c r="G41" s="5">
        <v>0</v>
      </c>
      <c r="H41" s="17"/>
      <c r="I41" s="44" t="s">
        <v>132</v>
      </c>
      <c r="J41" s="56" t="s">
        <v>13</v>
      </c>
      <c r="K41" s="14">
        <f>SUM(K42:K46)</f>
        <v>37950000</v>
      </c>
      <c r="L41" s="14">
        <f>SUM(L42:L46)</f>
        <v>36731120</v>
      </c>
      <c r="M41" s="10">
        <f t="shared" si="6"/>
        <v>-1218880</v>
      </c>
      <c r="N41" s="6">
        <f t="shared" si="7"/>
        <v>96.78819499341239</v>
      </c>
    </row>
    <row r="42" spans="1:14" ht="21" customHeight="1">
      <c r="A42" s="24"/>
      <c r="B42" s="40" t="s">
        <v>171</v>
      </c>
      <c r="C42" s="56" t="s">
        <v>155</v>
      </c>
      <c r="D42" s="14">
        <f>SUM(D43)</f>
        <v>66000000</v>
      </c>
      <c r="E42" s="14">
        <f>SUM(E43)</f>
        <v>68108643</v>
      </c>
      <c r="F42" s="4">
        <f aca="true" t="shared" si="8" ref="F42:F52">E42-D42</f>
        <v>2108643</v>
      </c>
      <c r="G42" s="5">
        <f>E42*100/D42</f>
        <v>103.19491363636364</v>
      </c>
      <c r="H42" s="17"/>
      <c r="I42" s="15"/>
      <c r="J42" s="14" t="s">
        <v>22</v>
      </c>
      <c r="K42" s="14">
        <v>800000</v>
      </c>
      <c r="L42" s="14">
        <v>687600</v>
      </c>
      <c r="M42" s="10">
        <f t="shared" si="6"/>
        <v>-112400</v>
      </c>
      <c r="N42" s="6">
        <f t="shared" si="7"/>
        <v>85.95</v>
      </c>
    </row>
    <row r="43" spans="1:14" ht="21" customHeight="1">
      <c r="A43" s="41"/>
      <c r="B43" s="53"/>
      <c r="C43" s="42" t="s">
        <v>172</v>
      </c>
      <c r="D43" s="14">
        <v>66000000</v>
      </c>
      <c r="E43" s="14">
        <v>68108643</v>
      </c>
      <c r="F43" s="4">
        <f t="shared" si="8"/>
        <v>2108643</v>
      </c>
      <c r="G43" s="5">
        <f>E43*100/D43</f>
        <v>103.19491363636364</v>
      </c>
      <c r="H43" s="17"/>
      <c r="I43" s="15"/>
      <c r="J43" s="112" t="s">
        <v>187</v>
      </c>
      <c r="K43" s="14">
        <v>13728000</v>
      </c>
      <c r="L43" s="14">
        <v>12945450</v>
      </c>
      <c r="M43" s="10">
        <f t="shared" si="6"/>
        <v>-782550</v>
      </c>
      <c r="N43" s="6">
        <f t="shared" si="7"/>
        <v>94.29960664335664</v>
      </c>
    </row>
    <row r="44" spans="1:14" ht="21" customHeight="1">
      <c r="A44" s="43" t="s">
        <v>52</v>
      </c>
      <c r="B44" s="157" t="s">
        <v>164</v>
      </c>
      <c r="C44" s="164"/>
      <c r="D44" s="14">
        <f>SUM(D45)</f>
        <v>0</v>
      </c>
      <c r="E44" s="14">
        <f>SUM(E45)</f>
        <v>0</v>
      </c>
      <c r="F44" s="4">
        <f t="shared" si="8"/>
        <v>0</v>
      </c>
      <c r="G44" s="5">
        <v>0</v>
      </c>
      <c r="H44" s="17"/>
      <c r="I44" s="15"/>
      <c r="J44" s="14" t="s">
        <v>95</v>
      </c>
      <c r="K44" s="14">
        <v>14530000</v>
      </c>
      <c r="L44" s="14">
        <v>14512290</v>
      </c>
      <c r="M44" s="10">
        <f t="shared" si="6"/>
        <v>-17710</v>
      </c>
      <c r="N44" s="6">
        <f t="shared" si="7"/>
        <v>99.87811424638679</v>
      </c>
    </row>
    <row r="45" spans="1:14" ht="21" customHeight="1">
      <c r="A45" s="45"/>
      <c r="B45" s="46" t="s">
        <v>173</v>
      </c>
      <c r="C45" s="14" t="s">
        <v>174</v>
      </c>
      <c r="D45" s="14"/>
      <c r="E45" s="14">
        <v>0</v>
      </c>
      <c r="F45" s="4">
        <f t="shared" si="8"/>
        <v>0</v>
      </c>
      <c r="G45" s="5">
        <v>0</v>
      </c>
      <c r="H45" s="17"/>
      <c r="I45" s="15"/>
      <c r="J45" s="14" t="s">
        <v>26</v>
      </c>
      <c r="K45" s="14">
        <v>5392000</v>
      </c>
      <c r="L45" s="14">
        <v>5391710</v>
      </c>
      <c r="M45" s="10">
        <f t="shared" si="6"/>
        <v>-290</v>
      </c>
      <c r="N45" s="6">
        <f t="shared" si="7"/>
        <v>99.99462166172107</v>
      </c>
    </row>
    <row r="46" spans="1:14" ht="21" customHeight="1">
      <c r="A46" s="43" t="s">
        <v>170</v>
      </c>
      <c r="B46" s="157" t="s">
        <v>164</v>
      </c>
      <c r="C46" s="164"/>
      <c r="D46" s="14">
        <f>D47</f>
        <v>13000000</v>
      </c>
      <c r="E46" s="14">
        <f>E47</f>
        <v>13000000</v>
      </c>
      <c r="F46" s="4">
        <f t="shared" si="8"/>
        <v>0</v>
      </c>
      <c r="G46" s="5">
        <f>E46*100/D46</f>
        <v>100</v>
      </c>
      <c r="H46" s="17"/>
      <c r="I46" s="26"/>
      <c r="J46" s="46" t="s">
        <v>59</v>
      </c>
      <c r="K46" s="14">
        <v>3500000</v>
      </c>
      <c r="L46" s="14">
        <v>3194070</v>
      </c>
      <c r="M46" s="10">
        <f t="shared" si="6"/>
        <v>-305930</v>
      </c>
      <c r="N46" s="6">
        <f t="shared" si="7"/>
        <v>91.25914285714286</v>
      </c>
    </row>
    <row r="47" spans="1:14" ht="21" customHeight="1">
      <c r="A47" s="45"/>
      <c r="B47" s="46" t="s">
        <v>175</v>
      </c>
      <c r="C47" s="14" t="s">
        <v>176</v>
      </c>
      <c r="D47" s="14">
        <v>13000000</v>
      </c>
      <c r="E47" s="14">
        <v>13000000</v>
      </c>
      <c r="F47" s="4">
        <f t="shared" si="8"/>
        <v>0</v>
      </c>
      <c r="G47" s="5">
        <f>E47*100/D47</f>
        <v>100</v>
      </c>
      <c r="H47" s="17"/>
      <c r="I47" s="47" t="s">
        <v>205</v>
      </c>
      <c r="J47" s="111" t="s">
        <v>155</v>
      </c>
      <c r="K47" s="14">
        <f>SUM(K48:K49)</f>
        <v>2059000</v>
      </c>
      <c r="L47" s="14">
        <f>SUM(L48:L49)</f>
        <v>2059000</v>
      </c>
      <c r="M47" s="10">
        <f t="shared" si="6"/>
        <v>0</v>
      </c>
      <c r="N47" s="6">
        <f t="shared" si="7"/>
        <v>100</v>
      </c>
    </row>
    <row r="48" spans="1:14" ht="21" customHeight="1">
      <c r="A48" s="43" t="s">
        <v>32</v>
      </c>
      <c r="B48" s="157" t="s">
        <v>164</v>
      </c>
      <c r="C48" s="164"/>
      <c r="D48" s="14">
        <f>D49</f>
        <v>9060000</v>
      </c>
      <c r="E48" s="14">
        <f>E49</f>
        <v>9059640</v>
      </c>
      <c r="F48" s="4">
        <f t="shared" si="8"/>
        <v>-360</v>
      </c>
      <c r="G48" s="5">
        <f>E48*100/D48</f>
        <v>99.99602649006623</v>
      </c>
      <c r="H48" s="17"/>
      <c r="I48" s="17"/>
      <c r="J48" s="113" t="s">
        <v>187</v>
      </c>
      <c r="K48" s="14">
        <v>2059000</v>
      </c>
      <c r="L48" s="14">
        <v>2059000</v>
      </c>
      <c r="M48" s="10">
        <f t="shared" si="6"/>
        <v>0</v>
      </c>
      <c r="N48" s="6">
        <v>0</v>
      </c>
    </row>
    <row r="49" spans="1:14" ht="21" customHeight="1">
      <c r="A49" s="13"/>
      <c r="B49" s="49" t="s">
        <v>177</v>
      </c>
      <c r="C49" s="56" t="s">
        <v>155</v>
      </c>
      <c r="D49" s="14">
        <f>SUM(D50:D52)</f>
        <v>9060000</v>
      </c>
      <c r="E49" s="14">
        <f>SUM(E50:E52)</f>
        <v>9059640</v>
      </c>
      <c r="F49" s="4">
        <f t="shared" si="8"/>
        <v>-360</v>
      </c>
      <c r="G49" s="5">
        <f>E49*100/D49</f>
        <v>99.99602649006623</v>
      </c>
      <c r="H49" s="17"/>
      <c r="I49" s="8"/>
      <c r="J49" s="46" t="s">
        <v>156</v>
      </c>
      <c r="K49" s="14">
        <v>0</v>
      </c>
      <c r="L49" s="14">
        <v>0</v>
      </c>
      <c r="M49" s="10">
        <f t="shared" si="6"/>
        <v>0</v>
      </c>
      <c r="N49" s="6">
        <v>0</v>
      </c>
    </row>
    <row r="50" spans="1:14" ht="21" customHeight="1">
      <c r="A50" s="13"/>
      <c r="B50" s="15"/>
      <c r="C50" s="14" t="s">
        <v>178</v>
      </c>
      <c r="D50" s="14">
        <v>7808000</v>
      </c>
      <c r="E50" s="14">
        <v>7808250</v>
      </c>
      <c r="F50" s="4">
        <f t="shared" si="8"/>
        <v>250</v>
      </c>
      <c r="G50" s="5">
        <f>E50*100/D50</f>
        <v>100.00320184426229</v>
      </c>
      <c r="H50" s="17"/>
      <c r="I50" s="47" t="s">
        <v>53</v>
      </c>
      <c r="J50" s="111" t="s">
        <v>155</v>
      </c>
      <c r="K50" s="14">
        <f>SUM(K51:K52)</f>
        <v>2148000</v>
      </c>
      <c r="L50" s="14">
        <f>SUM(L51:L52)</f>
        <v>2147820</v>
      </c>
      <c r="M50" s="10">
        <f>L50-K50</f>
        <v>-180</v>
      </c>
      <c r="N50" s="6">
        <f>L50*100/K50</f>
        <v>99.99162011173185</v>
      </c>
    </row>
    <row r="51" spans="1:14" ht="21" customHeight="1">
      <c r="A51" s="13"/>
      <c r="B51" s="15"/>
      <c r="C51" s="19" t="s">
        <v>179</v>
      </c>
      <c r="D51" s="14">
        <v>520000</v>
      </c>
      <c r="E51" s="14">
        <v>520000</v>
      </c>
      <c r="F51" s="4">
        <f t="shared" si="8"/>
        <v>0</v>
      </c>
      <c r="G51" s="5">
        <v>0</v>
      </c>
      <c r="H51" s="17"/>
      <c r="I51" s="17"/>
      <c r="J51" s="113" t="s">
        <v>187</v>
      </c>
      <c r="K51" s="14">
        <v>605000</v>
      </c>
      <c r="L51" s="14">
        <v>605140</v>
      </c>
      <c r="M51" s="10">
        <f>L51-K51</f>
        <v>140</v>
      </c>
      <c r="N51" s="6">
        <v>0</v>
      </c>
    </row>
    <row r="52" spans="1:14" ht="21" customHeight="1" thickBot="1">
      <c r="A52" s="90"/>
      <c r="B52" s="63"/>
      <c r="C52" s="93" t="s">
        <v>180</v>
      </c>
      <c r="D52" s="32">
        <v>732000</v>
      </c>
      <c r="E52" s="32">
        <v>731390</v>
      </c>
      <c r="F52" s="109">
        <f t="shared" si="8"/>
        <v>-610</v>
      </c>
      <c r="G52" s="110">
        <v>0</v>
      </c>
      <c r="H52" s="33"/>
      <c r="I52" s="33"/>
      <c r="J52" s="145" t="s">
        <v>156</v>
      </c>
      <c r="K52" s="32">
        <v>1543000</v>
      </c>
      <c r="L52" s="32">
        <v>1542680</v>
      </c>
      <c r="M52" s="52">
        <f>L52-K52</f>
        <v>-320</v>
      </c>
      <c r="N52" s="64">
        <f>L52*100/K52</f>
        <v>99.97926117952042</v>
      </c>
    </row>
    <row r="53" spans="1:14" ht="18" customHeight="1">
      <c r="A53" s="165" t="s">
        <v>2</v>
      </c>
      <c r="B53" s="166"/>
      <c r="C53" s="166"/>
      <c r="D53" s="166"/>
      <c r="E53" s="166"/>
      <c r="F53" s="166"/>
      <c r="G53" s="167"/>
      <c r="H53" s="168" t="s">
        <v>3</v>
      </c>
      <c r="I53" s="168"/>
      <c r="J53" s="168"/>
      <c r="K53" s="168"/>
      <c r="L53" s="168"/>
      <c r="M53" s="168"/>
      <c r="N53" s="169"/>
    </row>
    <row r="54" spans="1:14" ht="18" customHeight="1">
      <c r="A54" s="170" t="s">
        <v>4</v>
      </c>
      <c r="B54" s="161" t="s">
        <v>5</v>
      </c>
      <c r="C54" s="161" t="s">
        <v>6</v>
      </c>
      <c r="D54" s="161" t="s">
        <v>131</v>
      </c>
      <c r="E54" s="161" t="s">
        <v>129</v>
      </c>
      <c r="F54" s="161" t="s">
        <v>7</v>
      </c>
      <c r="G54" s="161"/>
      <c r="H54" s="161" t="s">
        <v>4</v>
      </c>
      <c r="I54" s="161" t="s">
        <v>5</v>
      </c>
      <c r="J54" s="161" t="s">
        <v>6</v>
      </c>
      <c r="K54" s="161" t="s">
        <v>131</v>
      </c>
      <c r="L54" s="161" t="s">
        <v>129</v>
      </c>
      <c r="M54" s="161" t="s">
        <v>7</v>
      </c>
      <c r="N54" s="163"/>
    </row>
    <row r="55" spans="1:14" ht="18" customHeight="1" thickBot="1">
      <c r="A55" s="171"/>
      <c r="B55" s="162"/>
      <c r="C55" s="162"/>
      <c r="D55" s="162"/>
      <c r="E55" s="162"/>
      <c r="F55" s="123" t="s">
        <v>8</v>
      </c>
      <c r="G55" s="123" t="s">
        <v>9</v>
      </c>
      <c r="H55" s="162"/>
      <c r="I55" s="162"/>
      <c r="J55" s="162"/>
      <c r="K55" s="162"/>
      <c r="L55" s="162"/>
      <c r="M55" s="123" t="s">
        <v>8</v>
      </c>
      <c r="N55" s="124" t="s">
        <v>9</v>
      </c>
    </row>
    <row r="56" spans="1:14" ht="18" customHeight="1">
      <c r="A56" s="43" t="s">
        <v>33</v>
      </c>
      <c r="B56" s="178" t="s">
        <v>164</v>
      </c>
      <c r="C56" s="179"/>
      <c r="D56" s="14">
        <f>D57</f>
        <v>11617000</v>
      </c>
      <c r="E56" s="14">
        <f>E57</f>
        <v>12623735</v>
      </c>
      <c r="F56" s="4">
        <f>E56-D56</f>
        <v>1006735</v>
      </c>
      <c r="G56" s="5">
        <f>E56*100/D56</f>
        <v>108.66604975466988</v>
      </c>
      <c r="H56" s="49" t="s">
        <v>124</v>
      </c>
      <c r="I56" s="25" t="s">
        <v>29</v>
      </c>
      <c r="J56" s="56" t="s">
        <v>155</v>
      </c>
      <c r="K56" s="14">
        <f>K57+K58+K59</f>
        <v>37900000</v>
      </c>
      <c r="L56" s="14">
        <f>L57+L58+L59</f>
        <v>34283450</v>
      </c>
      <c r="M56" s="10">
        <f>L56-K56</f>
        <v>-3616550</v>
      </c>
      <c r="N56" s="6">
        <f aca="true" t="shared" si="9" ref="N56:N79">L56*100/K56</f>
        <v>90.45765171503957</v>
      </c>
    </row>
    <row r="57" spans="1:14" ht="18" customHeight="1">
      <c r="A57" s="48"/>
      <c r="B57" s="77" t="s">
        <v>181</v>
      </c>
      <c r="C57" s="26" t="s">
        <v>155</v>
      </c>
      <c r="D57" s="14">
        <f>SUM(D58:D59)</f>
        <v>11617000</v>
      </c>
      <c r="E57" s="14">
        <f>SUM(E58:E59)</f>
        <v>12623735</v>
      </c>
      <c r="F57" s="4">
        <f>E57-D57</f>
        <v>1006735</v>
      </c>
      <c r="G57" s="5">
        <f>E57*100/D57</f>
        <v>108.66604975466988</v>
      </c>
      <c r="H57" s="15" t="s">
        <v>185</v>
      </c>
      <c r="I57" s="17"/>
      <c r="J57" s="14" t="s">
        <v>157</v>
      </c>
      <c r="K57" s="14">
        <v>20350000</v>
      </c>
      <c r="L57" s="14">
        <v>20350000</v>
      </c>
      <c r="M57" s="10">
        <f>L57-K57</f>
        <v>0</v>
      </c>
      <c r="N57" s="6">
        <f t="shared" si="9"/>
        <v>100</v>
      </c>
    </row>
    <row r="58" spans="1:14" ht="18" customHeight="1">
      <c r="A58" s="50"/>
      <c r="B58" s="15"/>
      <c r="C58" s="97" t="s">
        <v>182</v>
      </c>
      <c r="D58" s="9">
        <v>17000</v>
      </c>
      <c r="E58" s="9">
        <v>19257</v>
      </c>
      <c r="F58" s="4">
        <f>E58-D58</f>
        <v>2257</v>
      </c>
      <c r="G58" s="5">
        <f>E58*100/D58</f>
        <v>113.2764705882353</v>
      </c>
      <c r="H58" s="17"/>
      <c r="I58" s="17"/>
      <c r="J58" s="46" t="s">
        <v>158</v>
      </c>
      <c r="K58" s="14">
        <v>16100000</v>
      </c>
      <c r="L58" s="14">
        <v>12499600</v>
      </c>
      <c r="M58" s="10">
        <f>L58-K58</f>
        <v>-3600400</v>
      </c>
      <c r="N58" s="6">
        <f t="shared" si="9"/>
        <v>77.63726708074535</v>
      </c>
    </row>
    <row r="59" spans="1:14" ht="18" customHeight="1">
      <c r="A59" s="48"/>
      <c r="B59" s="77"/>
      <c r="C59" s="19" t="s">
        <v>183</v>
      </c>
      <c r="D59" s="14">
        <v>11600000</v>
      </c>
      <c r="E59" s="14">
        <v>12604478</v>
      </c>
      <c r="F59" s="4">
        <f>E59-D59</f>
        <v>1004478</v>
      </c>
      <c r="G59" s="5">
        <f>E59*100/D59</f>
        <v>108.65929310344828</v>
      </c>
      <c r="H59" s="8"/>
      <c r="I59" s="8"/>
      <c r="J59" s="9" t="s">
        <v>159</v>
      </c>
      <c r="K59" s="9">
        <v>1450000</v>
      </c>
      <c r="L59" s="9">
        <v>1433850</v>
      </c>
      <c r="M59" s="10">
        <f>L59-K59</f>
        <v>-16150</v>
      </c>
      <c r="N59" s="6">
        <f t="shared" si="9"/>
        <v>98.88620689655173</v>
      </c>
    </row>
    <row r="60" spans="1:14" ht="18" customHeight="1">
      <c r="A60" s="50"/>
      <c r="B60" s="15"/>
      <c r="C60" s="16"/>
      <c r="D60" s="49"/>
      <c r="E60" s="49"/>
      <c r="F60" s="142"/>
      <c r="G60" s="143"/>
      <c r="H60" s="53" t="s">
        <v>126</v>
      </c>
      <c r="I60" s="155" t="s">
        <v>10</v>
      </c>
      <c r="J60" s="156"/>
      <c r="K60" s="9">
        <f>K61+K63+K69+K70+K71</f>
        <v>211265000</v>
      </c>
      <c r="L60" s="9">
        <f>L61+L63+L69+L70+L71</f>
        <v>211216568</v>
      </c>
      <c r="M60" s="10">
        <f aca="true" t="shared" si="10" ref="M60:M81">L60-K60</f>
        <v>-48432</v>
      </c>
      <c r="N60" s="6">
        <f t="shared" si="9"/>
        <v>99.97707523726126</v>
      </c>
    </row>
    <row r="61" spans="1:14" ht="18" customHeight="1">
      <c r="A61" s="48"/>
      <c r="B61" s="77"/>
      <c r="C61" s="18"/>
      <c r="D61" s="77"/>
      <c r="E61" s="77"/>
      <c r="F61" s="133"/>
      <c r="G61" s="134"/>
      <c r="H61" s="39"/>
      <c r="I61" s="18" t="s">
        <v>98</v>
      </c>
      <c r="J61" s="26" t="s">
        <v>140</v>
      </c>
      <c r="K61" s="14">
        <f>SUM(K62)</f>
        <v>2000000</v>
      </c>
      <c r="L61" s="14">
        <f>SUM(L62)</f>
        <v>2000000</v>
      </c>
      <c r="M61" s="4">
        <f t="shared" si="10"/>
        <v>0</v>
      </c>
      <c r="N61" s="6">
        <f t="shared" si="9"/>
        <v>100</v>
      </c>
    </row>
    <row r="62" spans="1:14" ht="18" customHeight="1">
      <c r="A62" s="131"/>
      <c r="B62" s="15"/>
      <c r="C62" s="135"/>
      <c r="D62" s="77"/>
      <c r="E62" s="77"/>
      <c r="F62" s="133"/>
      <c r="G62" s="134"/>
      <c r="H62" s="39"/>
      <c r="I62" s="15"/>
      <c r="J62" s="97" t="s">
        <v>160</v>
      </c>
      <c r="K62" s="9">
        <v>2000000</v>
      </c>
      <c r="L62" s="9">
        <v>2000000</v>
      </c>
      <c r="M62" s="4">
        <f t="shared" si="10"/>
        <v>0</v>
      </c>
      <c r="N62" s="6">
        <f t="shared" si="9"/>
        <v>100</v>
      </c>
    </row>
    <row r="63" spans="1:14" ht="18" customHeight="1">
      <c r="A63" s="13"/>
      <c r="B63" s="77"/>
      <c r="C63" s="15"/>
      <c r="D63" s="77"/>
      <c r="E63" s="77"/>
      <c r="F63" s="133"/>
      <c r="G63" s="134"/>
      <c r="H63" s="17"/>
      <c r="I63" s="16" t="s">
        <v>99</v>
      </c>
      <c r="J63" s="56" t="s">
        <v>140</v>
      </c>
      <c r="K63" s="14">
        <f>SUM(K64:K68)</f>
        <v>58335000</v>
      </c>
      <c r="L63" s="14">
        <f>SUM(L64:L68)</f>
        <v>58335000</v>
      </c>
      <c r="M63" s="4">
        <f t="shared" si="10"/>
        <v>0</v>
      </c>
      <c r="N63" s="6">
        <f t="shared" si="9"/>
        <v>100</v>
      </c>
    </row>
    <row r="64" spans="1:14" ht="18" customHeight="1">
      <c r="A64" s="13"/>
      <c r="B64" s="15"/>
      <c r="C64" s="77"/>
      <c r="D64" s="77"/>
      <c r="E64" s="77"/>
      <c r="F64" s="133"/>
      <c r="G64" s="134"/>
      <c r="H64" s="17"/>
      <c r="I64" s="15" t="s">
        <v>100</v>
      </c>
      <c r="J64" s="14" t="s">
        <v>161</v>
      </c>
      <c r="K64" s="14">
        <v>7400000</v>
      </c>
      <c r="L64" s="14">
        <v>7400000</v>
      </c>
      <c r="M64" s="4">
        <f t="shared" si="10"/>
        <v>0</v>
      </c>
      <c r="N64" s="6">
        <f t="shared" si="9"/>
        <v>100</v>
      </c>
    </row>
    <row r="65" spans="1:14" ht="18" customHeight="1">
      <c r="A65" s="13"/>
      <c r="B65" s="15"/>
      <c r="C65" s="18"/>
      <c r="D65" s="77"/>
      <c r="E65" s="77"/>
      <c r="F65" s="133"/>
      <c r="G65" s="134"/>
      <c r="H65" s="17"/>
      <c r="I65" s="15"/>
      <c r="J65" s="113" t="s">
        <v>101</v>
      </c>
      <c r="K65" s="14">
        <v>3300000</v>
      </c>
      <c r="L65" s="14">
        <v>3300000</v>
      </c>
      <c r="M65" s="4">
        <f t="shared" si="10"/>
        <v>0</v>
      </c>
      <c r="N65" s="6">
        <f t="shared" si="9"/>
        <v>100</v>
      </c>
    </row>
    <row r="66" spans="1:14" ht="18" customHeight="1">
      <c r="A66" s="13"/>
      <c r="B66" s="15"/>
      <c r="C66" s="18"/>
      <c r="D66" s="77"/>
      <c r="E66" s="77"/>
      <c r="F66" s="133"/>
      <c r="G66" s="134"/>
      <c r="H66" s="17"/>
      <c r="I66" s="15"/>
      <c r="J66" s="113" t="s">
        <v>102</v>
      </c>
      <c r="K66" s="14">
        <v>38987000</v>
      </c>
      <c r="L66" s="14">
        <v>38987000</v>
      </c>
      <c r="M66" s="4">
        <f t="shared" si="10"/>
        <v>0</v>
      </c>
      <c r="N66" s="6">
        <f t="shared" si="9"/>
        <v>100</v>
      </c>
    </row>
    <row r="67" spans="1:14" ht="18" customHeight="1">
      <c r="A67" s="131"/>
      <c r="B67" s="15"/>
      <c r="C67" s="135"/>
      <c r="D67" s="77"/>
      <c r="E67" s="77"/>
      <c r="F67" s="133"/>
      <c r="G67" s="134"/>
      <c r="H67" s="17"/>
      <c r="I67" s="15"/>
      <c r="J67" s="14" t="s">
        <v>162</v>
      </c>
      <c r="K67" s="14">
        <v>8108000</v>
      </c>
      <c r="L67" s="14">
        <v>8108000</v>
      </c>
      <c r="M67" s="4">
        <f t="shared" si="10"/>
        <v>0</v>
      </c>
      <c r="N67" s="6">
        <f t="shared" si="9"/>
        <v>100</v>
      </c>
    </row>
    <row r="68" spans="1:14" ht="18" customHeight="1">
      <c r="A68" s="48"/>
      <c r="B68" s="77"/>
      <c r="C68" s="15"/>
      <c r="D68" s="77"/>
      <c r="E68" s="77"/>
      <c r="F68" s="133"/>
      <c r="G68" s="134"/>
      <c r="H68" s="17"/>
      <c r="I68" s="26"/>
      <c r="J68" s="14" t="s">
        <v>163</v>
      </c>
      <c r="K68" s="14">
        <v>540000</v>
      </c>
      <c r="L68" s="14">
        <v>540000</v>
      </c>
      <c r="M68" s="4">
        <f t="shared" si="10"/>
        <v>0</v>
      </c>
      <c r="N68" s="6">
        <f t="shared" si="9"/>
        <v>100</v>
      </c>
    </row>
    <row r="69" spans="1:14" ht="18" customHeight="1">
      <c r="A69" s="50"/>
      <c r="B69" s="15"/>
      <c r="C69" s="18"/>
      <c r="D69" s="77"/>
      <c r="E69" s="77"/>
      <c r="F69" s="133"/>
      <c r="G69" s="134"/>
      <c r="H69" s="17"/>
      <c r="I69" s="56" t="s">
        <v>103</v>
      </c>
      <c r="J69" s="113" t="s">
        <v>104</v>
      </c>
      <c r="K69" s="14">
        <v>8554000</v>
      </c>
      <c r="L69" s="14">
        <v>8554200</v>
      </c>
      <c r="M69" s="4">
        <f t="shared" si="10"/>
        <v>200</v>
      </c>
      <c r="N69" s="6">
        <f t="shared" si="9"/>
        <v>100.00233808744447</v>
      </c>
    </row>
    <row r="70" spans="1:14" ht="18" customHeight="1">
      <c r="A70" s="48"/>
      <c r="B70" s="77"/>
      <c r="C70" s="18"/>
      <c r="D70" s="77"/>
      <c r="E70" s="77"/>
      <c r="F70" s="133"/>
      <c r="G70" s="134"/>
      <c r="H70" s="17"/>
      <c r="I70" s="57" t="s">
        <v>105</v>
      </c>
      <c r="J70" s="114" t="s">
        <v>106</v>
      </c>
      <c r="K70" s="14">
        <v>1318000</v>
      </c>
      <c r="L70" s="14">
        <v>1318000</v>
      </c>
      <c r="M70" s="4">
        <f t="shared" si="10"/>
        <v>0</v>
      </c>
      <c r="N70" s="6">
        <f t="shared" si="9"/>
        <v>100</v>
      </c>
    </row>
    <row r="71" spans="1:14" ht="18" customHeight="1">
      <c r="A71" s="24"/>
      <c r="B71" s="17"/>
      <c r="C71" s="51"/>
      <c r="D71" s="51"/>
      <c r="E71" s="51"/>
      <c r="F71" s="51"/>
      <c r="G71" s="55"/>
      <c r="H71" s="17"/>
      <c r="I71" s="49" t="s">
        <v>107</v>
      </c>
      <c r="J71" s="56" t="s">
        <v>140</v>
      </c>
      <c r="K71" s="14">
        <f>SUM(K72:K87)</f>
        <v>141058000</v>
      </c>
      <c r="L71" s="14">
        <f>SUM(L72:L87)</f>
        <v>141009368</v>
      </c>
      <c r="M71" s="4">
        <f t="shared" si="10"/>
        <v>-48632</v>
      </c>
      <c r="N71" s="6">
        <f t="shared" si="9"/>
        <v>99.96552340172128</v>
      </c>
    </row>
    <row r="72" spans="1:14" ht="18" customHeight="1">
      <c r="A72" s="24"/>
      <c r="B72" s="17"/>
      <c r="C72" s="51"/>
      <c r="D72" s="51"/>
      <c r="E72" s="51"/>
      <c r="F72" s="51"/>
      <c r="G72" s="55"/>
      <c r="H72" s="17"/>
      <c r="I72" s="15"/>
      <c r="J72" s="27" t="s">
        <v>60</v>
      </c>
      <c r="K72" s="14">
        <v>18299000</v>
      </c>
      <c r="L72" s="14">
        <v>18299194</v>
      </c>
      <c r="M72" s="4">
        <f t="shared" si="10"/>
        <v>194</v>
      </c>
      <c r="N72" s="6">
        <f t="shared" si="9"/>
        <v>100.00106016722225</v>
      </c>
    </row>
    <row r="73" spans="1:14" ht="18" customHeight="1">
      <c r="A73" s="24"/>
      <c r="B73" s="17"/>
      <c r="C73" s="51"/>
      <c r="D73" s="51"/>
      <c r="E73" s="51"/>
      <c r="F73" s="51"/>
      <c r="G73" s="55"/>
      <c r="H73" s="17"/>
      <c r="I73" s="17"/>
      <c r="J73" s="58" t="s">
        <v>61</v>
      </c>
      <c r="K73" s="14">
        <v>19200000</v>
      </c>
      <c r="L73" s="14">
        <v>19200000</v>
      </c>
      <c r="M73" s="4">
        <f t="shared" si="10"/>
        <v>0</v>
      </c>
      <c r="N73" s="6">
        <f t="shared" si="9"/>
        <v>100</v>
      </c>
    </row>
    <row r="74" spans="1:14" ht="18" customHeight="1">
      <c r="A74" s="125"/>
      <c r="B74" s="126"/>
      <c r="C74" s="51"/>
      <c r="D74" s="51"/>
      <c r="E74" s="51"/>
      <c r="F74" s="51"/>
      <c r="G74" s="55"/>
      <c r="H74" s="17"/>
      <c r="I74" s="17"/>
      <c r="J74" s="58" t="s">
        <v>62</v>
      </c>
      <c r="K74" s="14">
        <v>13122000</v>
      </c>
      <c r="L74" s="14">
        <v>13071000</v>
      </c>
      <c r="M74" s="4">
        <f t="shared" si="10"/>
        <v>-51000</v>
      </c>
      <c r="N74" s="6">
        <f t="shared" si="9"/>
        <v>99.61133973479653</v>
      </c>
    </row>
    <row r="75" spans="1:14" ht="18" customHeight="1">
      <c r="A75" s="125"/>
      <c r="B75" s="126"/>
      <c r="C75" s="51"/>
      <c r="D75" s="51"/>
      <c r="E75" s="51"/>
      <c r="F75" s="51"/>
      <c r="G75" s="55"/>
      <c r="H75" s="17"/>
      <c r="I75" s="17"/>
      <c r="J75" s="27" t="s">
        <v>63</v>
      </c>
      <c r="K75" s="14">
        <v>700000</v>
      </c>
      <c r="L75" s="14">
        <v>700000</v>
      </c>
      <c r="M75" s="4">
        <f t="shared" si="10"/>
        <v>0</v>
      </c>
      <c r="N75" s="6">
        <f t="shared" si="9"/>
        <v>100</v>
      </c>
    </row>
    <row r="76" spans="1:14" ht="18" customHeight="1">
      <c r="A76" s="125"/>
      <c r="B76" s="126"/>
      <c r="C76" s="51"/>
      <c r="D76" s="51"/>
      <c r="E76" s="51"/>
      <c r="F76" s="51"/>
      <c r="G76" s="55"/>
      <c r="H76" s="17"/>
      <c r="I76" s="17"/>
      <c r="J76" s="59" t="s">
        <v>64</v>
      </c>
      <c r="K76" s="9">
        <v>25003000</v>
      </c>
      <c r="L76" s="9">
        <v>25002892</v>
      </c>
      <c r="M76" s="4">
        <f t="shared" si="10"/>
        <v>-108</v>
      </c>
      <c r="N76" s="6">
        <f t="shared" si="9"/>
        <v>99.99956805183378</v>
      </c>
    </row>
    <row r="77" spans="1:14" ht="18" customHeight="1">
      <c r="A77" s="125"/>
      <c r="B77" s="126"/>
      <c r="C77" s="51"/>
      <c r="D77" s="51"/>
      <c r="E77" s="51"/>
      <c r="F77" s="51"/>
      <c r="G77" s="55"/>
      <c r="H77" s="17"/>
      <c r="I77" s="17"/>
      <c r="J77" s="58" t="s">
        <v>65</v>
      </c>
      <c r="K77" s="14">
        <v>4002000</v>
      </c>
      <c r="L77" s="14">
        <v>4002103</v>
      </c>
      <c r="M77" s="4">
        <f t="shared" si="10"/>
        <v>103</v>
      </c>
      <c r="N77" s="6">
        <f t="shared" si="9"/>
        <v>100.00257371314343</v>
      </c>
    </row>
    <row r="78" spans="1:14" ht="18" customHeight="1">
      <c r="A78" s="125"/>
      <c r="B78" s="126"/>
      <c r="C78" s="51"/>
      <c r="D78" s="51"/>
      <c r="E78" s="51"/>
      <c r="F78" s="51"/>
      <c r="G78" s="55"/>
      <c r="H78" s="17"/>
      <c r="I78" s="17"/>
      <c r="J78" s="58" t="s">
        <v>108</v>
      </c>
      <c r="K78" s="14">
        <v>8853000</v>
      </c>
      <c r="L78" s="14">
        <v>8852600</v>
      </c>
      <c r="M78" s="4">
        <f t="shared" si="10"/>
        <v>-400</v>
      </c>
      <c r="N78" s="6">
        <f t="shared" si="9"/>
        <v>99.9954817575963</v>
      </c>
    </row>
    <row r="79" spans="1:14" ht="18" customHeight="1">
      <c r="A79" s="125"/>
      <c r="B79" s="126"/>
      <c r="C79" s="51"/>
      <c r="D79" s="51"/>
      <c r="E79" s="51"/>
      <c r="F79" s="51"/>
      <c r="G79" s="55"/>
      <c r="H79" s="17"/>
      <c r="I79" s="17"/>
      <c r="J79" s="58" t="s">
        <v>130</v>
      </c>
      <c r="K79" s="14">
        <v>15005000</v>
      </c>
      <c r="L79" s="14">
        <v>15006625</v>
      </c>
      <c r="M79" s="4">
        <f t="shared" si="10"/>
        <v>1625</v>
      </c>
      <c r="N79" s="6">
        <f t="shared" si="9"/>
        <v>100.01082972342553</v>
      </c>
    </row>
    <row r="80" spans="1:14" ht="18" customHeight="1">
      <c r="A80" s="125"/>
      <c r="B80" s="126"/>
      <c r="C80" s="51"/>
      <c r="D80" s="51"/>
      <c r="E80" s="51"/>
      <c r="F80" s="51"/>
      <c r="G80" s="55"/>
      <c r="H80" s="17"/>
      <c r="I80" s="17"/>
      <c r="J80" s="58" t="s">
        <v>66</v>
      </c>
      <c r="K80" s="14">
        <v>360000</v>
      </c>
      <c r="L80" s="14">
        <v>360000</v>
      </c>
      <c r="M80" s="4">
        <f t="shared" si="10"/>
        <v>0</v>
      </c>
      <c r="N80" s="6">
        <v>0</v>
      </c>
    </row>
    <row r="81" spans="1:14" ht="18" customHeight="1" thickBot="1">
      <c r="A81" s="127"/>
      <c r="B81" s="128"/>
      <c r="C81" s="30"/>
      <c r="D81" s="30"/>
      <c r="E81" s="30"/>
      <c r="F81" s="30"/>
      <c r="G81" s="62"/>
      <c r="H81" s="33"/>
      <c r="I81" s="33"/>
      <c r="J81" s="146" t="s">
        <v>206</v>
      </c>
      <c r="K81" s="32">
        <v>16004000</v>
      </c>
      <c r="L81" s="32">
        <v>16003909</v>
      </c>
      <c r="M81" s="109">
        <f t="shared" si="10"/>
        <v>-91</v>
      </c>
      <c r="N81" s="64">
        <v>0</v>
      </c>
    </row>
    <row r="82" spans="1:14" ht="20.25" customHeight="1">
      <c r="A82" s="165" t="s">
        <v>2</v>
      </c>
      <c r="B82" s="166"/>
      <c r="C82" s="166"/>
      <c r="D82" s="166"/>
      <c r="E82" s="166"/>
      <c r="F82" s="166"/>
      <c r="G82" s="167"/>
      <c r="H82" s="168" t="s">
        <v>3</v>
      </c>
      <c r="I82" s="168"/>
      <c r="J82" s="168"/>
      <c r="K82" s="168"/>
      <c r="L82" s="168"/>
      <c r="M82" s="168"/>
      <c r="N82" s="169"/>
    </row>
    <row r="83" spans="1:14" ht="20.25" customHeight="1">
      <c r="A83" s="170" t="s">
        <v>4</v>
      </c>
      <c r="B83" s="161" t="s">
        <v>5</v>
      </c>
      <c r="C83" s="161" t="s">
        <v>6</v>
      </c>
      <c r="D83" s="161" t="s">
        <v>131</v>
      </c>
      <c r="E83" s="161" t="s">
        <v>129</v>
      </c>
      <c r="F83" s="161" t="s">
        <v>7</v>
      </c>
      <c r="G83" s="161"/>
      <c r="H83" s="161" t="s">
        <v>4</v>
      </c>
      <c r="I83" s="161" t="s">
        <v>5</v>
      </c>
      <c r="J83" s="161" t="s">
        <v>6</v>
      </c>
      <c r="K83" s="161" t="s">
        <v>131</v>
      </c>
      <c r="L83" s="161" t="s">
        <v>129</v>
      </c>
      <c r="M83" s="161" t="s">
        <v>7</v>
      </c>
      <c r="N83" s="163"/>
    </row>
    <row r="84" spans="1:14" ht="20.25" customHeight="1" thickBot="1">
      <c r="A84" s="171"/>
      <c r="B84" s="162"/>
      <c r="C84" s="162"/>
      <c r="D84" s="162"/>
      <c r="E84" s="162"/>
      <c r="F84" s="123" t="s">
        <v>8</v>
      </c>
      <c r="G84" s="123" t="s">
        <v>9</v>
      </c>
      <c r="H84" s="162"/>
      <c r="I84" s="162"/>
      <c r="J84" s="162"/>
      <c r="K84" s="162"/>
      <c r="L84" s="162"/>
      <c r="M84" s="123" t="s">
        <v>8</v>
      </c>
      <c r="N84" s="124" t="s">
        <v>9</v>
      </c>
    </row>
    <row r="85" spans="1:14" ht="20.25" customHeight="1">
      <c r="A85" s="125"/>
      <c r="B85" s="126"/>
      <c r="C85" s="51"/>
      <c r="D85" s="51"/>
      <c r="E85" s="51"/>
      <c r="F85" s="51"/>
      <c r="G85" s="55"/>
      <c r="H85" s="132"/>
      <c r="I85" s="136"/>
      <c r="J85" s="137" t="s">
        <v>207</v>
      </c>
      <c r="K85" s="14">
        <v>3957000</v>
      </c>
      <c r="L85" s="14">
        <v>3957000</v>
      </c>
      <c r="M85" s="4">
        <f>L85-K85</f>
        <v>0</v>
      </c>
      <c r="N85" s="6">
        <v>0</v>
      </c>
    </row>
    <row r="86" spans="1:14" ht="20.25" customHeight="1">
      <c r="A86" s="125"/>
      <c r="B86" s="126"/>
      <c r="C86" s="51"/>
      <c r="D86" s="51"/>
      <c r="E86" s="51"/>
      <c r="F86" s="51"/>
      <c r="G86" s="55"/>
      <c r="H86" s="53"/>
      <c r="I86" s="15"/>
      <c r="J86" s="138" t="s">
        <v>208</v>
      </c>
      <c r="K86" s="14">
        <v>15003000</v>
      </c>
      <c r="L86" s="14">
        <v>15004045</v>
      </c>
      <c r="M86" s="3">
        <f aca="true" t="shared" si="11" ref="M86:M92">L86-K86</f>
        <v>1045</v>
      </c>
      <c r="N86" s="6">
        <v>0</v>
      </c>
    </row>
    <row r="87" spans="1:14" ht="20.25" customHeight="1">
      <c r="A87" s="125"/>
      <c r="B87" s="126"/>
      <c r="C87" s="51"/>
      <c r="D87" s="51"/>
      <c r="E87" s="51"/>
      <c r="F87" s="51"/>
      <c r="G87" s="55"/>
      <c r="H87" s="61"/>
      <c r="I87" s="26"/>
      <c r="J87" s="138" t="s">
        <v>209</v>
      </c>
      <c r="K87" s="14">
        <v>1550000</v>
      </c>
      <c r="L87" s="14">
        <v>1550000</v>
      </c>
      <c r="M87" s="4">
        <f t="shared" si="11"/>
        <v>0</v>
      </c>
      <c r="N87" s="6">
        <v>0</v>
      </c>
    </row>
    <row r="88" spans="1:14" ht="20.25" customHeight="1">
      <c r="A88" s="125"/>
      <c r="B88" s="126"/>
      <c r="C88" s="51"/>
      <c r="D88" s="51"/>
      <c r="E88" s="51"/>
      <c r="F88" s="51"/>
      <c r="G88" s="55"/>
      <c r="H88" s="139" t="s">
        <v>186</v>
      </c>
      <c r="I88" s="159" t="s">
        <v>164</v>
      </c>
      <c r="J88" s="160"/>
      <c r="K88" s="14">
        <f>SUM(K89)</f>
        <v>0</v>
      </c>
      <c r="L88" s="14">
        <f>SUM(L89)</f>
        <v>0</v>
      </c>
      <c r="M88" s="3">
        <f>L88-K88</f>
        <v>0</v>
      </c>
      <c r="N88" s="6">
        <v>0</v>
      </c>
    </row>
    <row r="89" spans="1:14" ht="20.25" customHeight="1">
      <c r="A89" s="125"/>
      <c r="B89" s="126"/>
      <c r="C89" s="51"/>
      <c r="D89" s="51"/>
      <c r="E89" s="51"/>
      <c r="F89" s="51"/>
      <c r="G89" s="55"/>
      <c r="H89" s="60"/>
      <c r="I89" s="14" t="s">
        <v>165</v>
      </c>
      <c r="J89" s="14" t="s">
        <v>166</v>
      </c>
      <c r="K89" s="14">
        <v>0</v>
      </c>
      <c r="L89" s="14">
        <v>0</v>
      </c>
      <c r="M89" s="3">
        <f t="shared" si="11"/>
        <v>0</v>
      </c>
      <c r="N89" s="6">
        <v>0</v>
      </c>
    </row>
    <row r="90" spans="1:14" ht="20.25" customHeight="1">
      <c r="A90" s="125"/>
      <c r="B90" s="126"/>
      <c r="C90" s="51"/>
      <c r="D90" s="51"/>
      <c r="E90" s="51"/>
      <c r="F90" s="51"/>
      <c r="G90" s="55"/>
      <c r="H90" s="40" t="s">
        <v>75</v>
      </c>
      <c r="I90" s="157" t="s">
        <v>164</v>
      </c>
      <c r="J90" s="158"/>
      <c r="K90" s="14">
        <f>SUM(K91)</f>
        <v>580000</v>
      </c>
      <c r="L90" s="14">
        <f>SUM(L91)</f>
        <v>540000</v>
      </c>
      <c r="M90" s="4">
        <f t="shared" si="11"/>
        <v>-40000</v>
      </c>
      <c r="N90" s="6">
        <f>L90*100/K90</f>
        <v>93.10344827586206</v>
      </c>
    </row>
    <row r="91" spans="1:14" ht="20.25" customHeight="1">
      <c r="A91" s="125"/>
      <c r="B91" s="126"/>
      <c r="C91" s="51"/>
      <c r="D91" s="51"/>
      <c r="E91" s="51"/>
      <c r="F91" s="51"/>
      <c r="G91" s="55"/>
      <c r="H91" s="61"/>
      <c r="I91" s="14" t="s">
        <v>167</v>
      </c>
      <c r="J91" s="14" t="s">
        <v>168</v>
      </c>
      <c r="K91" s="14">
        <v>580000</v>
      </c>
      <c r="L91" s="14">
        <v>540000</v>
      </c>
      <c r="M91" s="4">
        <f t="shared" si="11"/>
        <v>-40000</v>
      </c>
      <c r="N91" s="6">
        <f>L91*100/K91</f>
        <v>93.10344827586206</v>
      </c>
    </row>
    <row r="92" spans="1:14" ht="20.25" customHeight="1" thickBot="1">
      <c r="A92" s="127"/>
      <c r="B92" s="128"/>
      <c r="C92" s="30"/>
      <c r="D92" s="30"/>
      <c r="E92" s="30"/>
      <c r="F92" s="30"/>
      <c r="G92" s="62"/>
      <c r="H92" s="122" t="s">
        <v>45</v>
      </c>
      <c r="I92" s="32" t="s">
        <v>169</v>
      </c>
      <c r="J92" s="32" t="s">
        <v>169</v>
      </c>
      <c r="K92" s="32">
        <v>0</v>
      </c>
      <c r="L92" s="32">
        <v>8160680</v>
      </c>
      <c r="M92" s="109">
        <f t="shared" si="11"/>
        <v>8160680</v>
      </c>
      <c r="N92" s="64">
        <v>0</v>
      </c>
    </row>
  </sheetData>
  <mergeCells count="70">
    <mergeCell ref="B14:C14"/>
    <mergeCell ref="A28:G28"/>
    <mergeCell ref="L2:N2"/>
    <mergeCell ref="L54:L55"/>
    <mergeCell ref="M54:N54"/>
    <mergeCell ref="J29:J30"/>
    <mergeCell ref="K29:K30"/>
    <mergeCell ref="L29:L30"/>
    <mergeCell ref="M29:N29"/>
    <mergeCell ref="H54:H55"/>
    <mergeCell ref="A82:G82"/>
    <mergeCell ref="H82:N82"/>
    <mergeCell ref="B56:C56"/>
    <mergeCell ref="A83:A84"/>
    <mergeCell ref="B83:B84"/>
    <mergeCell ref="C83:C84"/>
    <mergeCell ref="D83:D84"/>
    <mergeCell ref="E83:E84"/>
    <mergeCell ref="F83:G83"/>
    <mergeCell ref="H83:H84"/>
    <mergeCell ref="J54:J55"/>
    <mergeCell ref="K54:K55"/>
    <mergeCell ref="I54:I55"/>
    <mergeCell ref="C54:C55"/>
    <mergeCell ref="D54:D55"/>
    <mergeCell ref="E54:E55"/>
    <mergeCell ref="F54:G54"/>
    <mergeCell ref="H28:N28"/>
    <mergeCell ref="A29:A30"/>
    <mergeCell ref="B29:B30"/>
    <mergeCell ref="C29:C30"/>
    <mergeCell ref="D29:D30"/>
    <mergeCell ref="E29:E30"/>
    <mergeCell ref="F29:G29"/>
    <mergeCell ref="H29:H30"/>
    <mergeCell ref="I29:I30"/>
    <mergeCell ref="M4:N4"/>
    <mergeCell ref="A6:C6"/>
    <mergeCell ref="H6:J6"/>
    <mergeCell ref="B7:C7"/>
    <mergeCell ref="I7:J7"/>
    <mergeCell ref="I4:I5"/>
    <mergeCell ref="J4:J5"/>
    <mergeCell ref="K4:K5"/>
    <mergeCell ref="L4:L5"/>
    <mergeCell ref="A1:N1"/>
    <mergeCell ref="A3:G3"/>
    <mergeCell ref="H3:N3"/>
    <mergeCell ref="A4:A5"/>
    <mergeCell ref="B4:B5"/>
    <mergeCell ref="C4:C5"/>
    <mergeCell ref="D4:D5"/>
    <mergeCell ref="E4:E5"/>
    <mergeCell ref="F4:G4"/>
    <mergeCell ref="H4:H5"/>
    <mergeCell ref="K83:K84"/>
    <mergeCell ref="L83:L84"/>
    <mergeCell ref="M83:N83"/>
    <mergeCell ref="B44:C44"/>
    <mergeCell ref="B46:C46"/>
    <mergeCell ref="B48:C48"/>
    <mergeCell ref="A53:G53"/>
    <mergeCell ref="H53:N53"/>
    <mergeCell ref="A54:A55"/>
    <mergeCell ref="B54:B55"/>
    <mergeCell ref="I60:J60"/>
    <mergeCell ref="I90:J90"/>
    <mergeCell ref="I88:J88"/>
    <mergeCell ref="J83:J84"/>
    <mergeCell ref="I83:I84"/>
  </mergeCells>
  <printOptions/>
  <pageMargins left="0.1968503937007874" right="0.1968503937007874" top="0.5905511811023623" bottom="0.3937007874015748" header="0" footer="0"/>
  <pageSetup firstPageNumber="0" useFirstPageNumber="1" horizontalDpi="600" verticalDpi="600" orientation="landscape" paperSize="9" r:id="rId1"/>
  <ignoredErrors>
    <ignoredError sqref="K63:L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3" sqref="A3:G3"/>
    </sheetView>
  </sheetViews>
  <sheetFormatPr defaultColWidth="8.88671875" defaultRowHeight="13.5"/>
  <cols>
    <col min="1" max="1" width="6.99609375" style="0" customWidth="1"/>
    <col min="2" max="2" width="9.10546875" style="0" customWidth="1"/>
    <col min="3" max="3" width="11.21484375" style="0" customWidth="1"/>
    <col min="4" max="4" width="9.3359375" style="0" customWidth="1"/>
    <col min="5" max="5" width="9.4453125" style="0" customWidth="1"/>
    <col min="6" max="6" width="8.77734375" style="0" customWidth="1"/>
    <col min="7" max="7" width="6.3359375" style="0" customWidth="1"/>
    <col min="8" max="8" width="7.10546875" style="0" customWidth="1"/>
    <col min="9" max="9" width="6.77734375" style="0" customWidth="1"/>
    <col min="10" max="10" width="11.6640625" style="0" customWidth="1"/>
    <col min="11" max="11" width="9.77734375" style="0" customWidth="1"/>
    <col min="12" max="13" width="9.21484375" style="0" customWidth="1"/>
    <col min="14" max="14" width="5.99609375" style="0" customWidth="1"/>
  </cols>
  <sheetData>
    <row r="1" spans="1:14" ht="28.5" customHeight="1">
      <c r="A1" s="172" t="s">
        <v>195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8.75" customHeight="1" thickBot="1">
      <c r="A2" s="193" t="s">
        <v>211</v>
      </c>
      <c r="B2" s="193"/>
      <c r="C2" s="193"/>
      <c r="D2" s="193"/>
      <c r="E2" s="194"/>
      <c r="F2" s="193"/>
      <c r="G2" s="1"/>
      <c r="H2" s="1"/>
      <c r="I2" s="1"/>
      <c r="J2" s="1"/>
      <c r="K2" s="1"/>
      <c r="L2" s="1"/>
      <c r="M2" s="182" t="s">
        <v>48</v>
      </c>
      <c r="N2" s="182"/>
    </row>
    <row r="3" spans="1:14" ht="26.25" customHeight="1">
      <c r="A3" s="173" t="s">
        <v>2</v>
      </c>
      <c r="B3" s="168"/>
      <c r="C3" s="168"/>
      <c r="D3" s="168"/>
      <c r="E3" s="168"/>
      <c r="F3" s="168"/>
      <c r="G3" s="168"/>
      <c r="H3" s="167" t="s">
        <v>3</v>
      </c>
      <c r="I3" s="168"/>
      <c r="J3" s="168"/>
      <c r="K3" s="168"/>
      <c r="L3" s="168"/>
      <c r="M3" s="168"/>
      <c r="N3" s="169"/>
    </row>
    <row r="4" spans="1:14" ht="26.25" customHeight="1">
      <c r="A4" s="170" t="s">
        <v>4</v>
      </c>
      <c r="B4" s="161" t="s">
        <v>5</v>
      </c>
      <c r="C4" s="161" t="s">
        <v>6</v>
      </c>
      <c r="D4" s="161" t="s">
        <v>131</v>
      </c>
      <c r="E4" s="161" t="s">
        <v>129</v>
      </c>
      <c r="F4" s="161" t="s">
        <v>7</v>
      </c>
      <c r="G4" s="161"/>
      <c r="H4" s="176" t="s">
        <v>4</v>
      </c>
      <c r="I4" s="161" t="s">
        <v>5</v>
      </c>
      <c r="J4" s="161" t="s">
        <v>6</v>
      </c>
      <c r="K4" s="161" t="s">
        <v>131</v>
      </c>
      <c r="L4" s="161" t="s">
        <v>129</v>
      </c>
      <c r="M4" s="161" t="s">
        <v>7</v>
      </c>
      <c r="N4" s="163"/>
    </row>
    <row r="5" spans="1:14" ht="26.25" customHeight="1" thickBot="1">
      <c r="A5" s="171"/>
      <c r="B5" s="162"/>
      <c r="C5" s="162"/>
      <c r="D5" s="162"/>
      <c r="E5" s="162"/>
      <c r="F5" s="123" t="s">
        <v>8</v>
      </c>
      <c r="G5" s="123" t="s">
        <v>9</v>
      </c>
      <c r="H5" s="177"/>
      <c r="I5" s="162"/>
      <c r="J5" s="162"/>
      <c r="K5" s="162"/>
      <c r="L5" s="162"/>
      <c r="M5" s="123" t="s">
        <v>8</v>
      </c>
      <c r="N5" s="124" t="s">
        <v>9</v>
      </c>
    </row>
    <row r="6" spans="1:14" ht="26.25" customHeight="1">
      <c r="A6" s="184" t="s">
        <v>67</v>
      </c>
      <c r="B6" s="185"/>
      <c r="C6" s="185"/>
      <c r="D6" s="67">
        <f>D7+D16+D18</f>
        <v>98204000</v>
      </c>
      <c r="E6" s="67">
        <f>E7+E16+E18</f>
        <v>98240491</v>
      </c>
      <c r="F6" s="71">
        <f aca="true" t="shared" si="0" ref="F6:F14">E6-D6</f>
        <v>36491</v>
      </c>
      <c r="G6" s="68">
        <f>E6*100/D6</f>
        <v>100.03715836422141</v>
      </c>
      <c r="H6" s="186" t="s">
        <v>67</v>
      </c>
      <c r="I6" s="187"/>
      <c r="J6" s="187"/>
      <c r="K6" s="37">
        <f>K7+K25+K26++K38+K39</f>
        <v>98204000</v>
      </c>
      <c r="L6" s="37">
        <f>L7+L25+L26+L39</f>
        <v>98240491</v>
      </c>
      <c r="M6" s="65">
        <f>L6-K6</f>
        <v>36491</v>
      </c>
      <c r="N6" s="72">
        <f>L6*100/K6</f>
        <v>100.03715836422141</v>
      </c>
    </row>
    <row r="7" spans="1:14" ht="26.25" customHeight="1">
      <c r="A7" s="66" t="s">
        <v>31</v>
      </c>
      <c r="B7" s="157" t="s">
        <v>10</v>
      </c>
      <c r="C7" s="158"/>
      <c r="D7" s="67">
        <f>D8+D13</f>
        <v>98162000</v>
      </c>
      <c r="E7" s="67">
        <f>E8+E13</f>
        <v>98198086</v>
      </c>
      <c r="F7" s="74">
        <f t="shared" si="0"/>
        <v>36086</v>
      </c>
      <c r="G7" s="75">
        <f aca="true" t="shared" si="1" ref="G7:G17">E7*100/D7</f>
        <v>100.03676167967238</v>
      </c>
      <c r="H7" s="69" t="s">
        <v>11</v>
      </c>
      <c r="I7" s="159" t="s">
        <v>10</v>
      </c>
      <c r="J7" s="160"/>
      <c r="K7" s="9">
        <f>K8+K16</f>
        <v>62685000</v>
      </c>
      <c r="L7" s="9">
        <f>L8+L16</f>
        <v>62691570</v>
      </c>
      <c r="M7" s="71">
        <f>L7-K7</f>
        <v>6570</v>
      </c>
      <c r="N7" s="72">
        <f aca="true" t="shared" si="2" ref="N7:N38">L7*100/K7</f>
        <v>100.01048097631012</v>
      </c>
    </row>
    <row r="8" spans="1:14" ht="26.25" customHeight="1">
      <c r="A8" s="66" t="s">
        <v>109</v>
      </c>
      <c r="B8" s="49" t="s">
        <v>12</v>
      </c>
      <c r="C8" s="56" t="s">
        <v>13</v>
      </c>
      <c r="D8" s="73">
        <f>SUM(D9:D11)</f>
        <v>60282000</v>
      </c>
      <c r="E8" s="73">
        <f>SUM(E9:E11)</f>
        <v>60282000</v>
      </c>
      <c r="F8" s="74">
        <f t="shared" si="0"/>
        <v>0</v>
      </c>
      <c r="G8" s="75">
        <f t="shared" si="1"/>
        <v>100</v>
      </c>
      <c r="H8" s="76"/>
      <c r="I8" s="16" t="s">
        <v>14</v>
      </c>
      <c r="J8" s="56" t="s">
        <v>13</v>
      </c>
      <c r="K8" s="14">
        <f>SUM(K9:K15)</f>
        <v>59876000</v>
      </c>
      <c r="L8" s="14">
        <f>SUM(L9:L15)</f>
        <v>59881690</v>
      </c>
      <c r="M8" s="74">
        <f>L8-K8</f>
        <v>5690</v>
      </c>
      <c r="N8" s="72">
        <f t="shared" si="2"/>
        <v>100.00950297281048</v>
      </c>
    </row>
    <row r="9" spans="1:14" ht="26.25" customHeight="1">
      <c r="A9" s="66"/>
      <c r="B9" s="15"/>
      <c r="C9" s="27" t="s">
        <v>110</v>
      </c>
      <c r="D9" s="73">
        <v>55315000</v>
      </c>
      <c r="E9" s="73">
        <v>55315000</v>
      </c>
      <c r="F9" s="74">
        <f t="shared" si="0"/>
        <v>0</v>
      </c>
      <c r="G9" s="75">
        <f t="shared" si="1"/>
        <v>100</v>
      </c>
      <c r="H9" s="76"/>
      <c r="I9" s="15"/>
      <c r="J9" s="14" t="s">
        <v>15</v>
      </c>
      <c r="K9" s="14">
        <v>23760000</v>
      </c>
      <c r="L9" s="14">
        <v>23760000</v>
      </c>
      <c r="M9" s="74">
        <f aca="true" t="shared" si="3" ref="M9:M38">L9-K9</f>
        <v>0</v>
      </c>
      <c r="N9" s="72">
        <f t="shared" si="2"/>
        <v>100</v>
      </c>
    </row>
    <row r="10" spans="1:14" ht="26.25" customHeight="1">
      <c r="A10" s="66"/>
      <c r="B10" s="15"/>
      <c r="C10" s="27" t="s">
        <v>86</v>
      </c>
      <c r="D10" s="73">
        <v>2400000</v>
      </c>
      <c r="E10" s="73">
        <v>2400000</v>
      </c>
      <c r="F10" s="74">
        <f t="shared" si="0"/>
        <v>0</v>
      </c>
      <c r="G10" s="75">
        <f t="shared" si="1"/>
        <v>100</v>
      </c>
      <c r="H10" s="76"/>
      <c r="I10" s="15"/>
      <c r="J10" s="14" t="s">
        <v>16</v>
      </c>
      <c r="K10" s="14">
        <v>11364000</v>
      </c>
      <c r="L10" s="14">
        <v>11364100</v>
      </c>
      <c r="M10" s="74">
        <f t="shared" si="3"/>
        <v>100</v>
      </c>
      <c r="N10" s="72">
        <f t="shared" si="2"/>
        <v>100.0008799718409</v>
      </c>
    </row>
    <row r="11" spans="1:14" ht="26.25" customHeight="1">
      <c r="A11" s="66"/>
      <c r="B11" s="77"/>
      <c r="C11" s="78" t="s">
        <v>111</v>
      </c>
      <c r="D11" s="49">
        <v>2567000</v>
      </c>
      <c r="E11" s="49">
        <v>2567000</v>
      </c>
      <c r="F11" s="116">
        <f t="shared" si="0"/>
        <v>0</v>
      </c>
      <c r="G11" s="79">
        <v>0</v>
      </c>
      <c r="H11" s="76"/>
      <c r="I11" s="15"/>
      <c r="J11" s="14" t="s">
        <v>18</v>
      </c>
      <c r="K11" s="14">
        <v>11022000</v>
      </c>
      <c r="L11" s="14">
        <v>11028640</v>
      </c>
      <c r="M11" s="74">
        <f t="shared" si="3"/>
        <v>6640</v>
      </c>
      <c r="N11" s="72">
        <f t="shared" si="2"/>
        <v>100.06024315006351</v>
      </c>
    </row>
    <row r="12" spans="1:14" ht="26.25" customHeight="1">
      <c r="A12" s="80"/>
      <c r="B12" s="26"/>
      <c r="C12" s="9"/>
      <c r="D12" s="67"/>
      <c r="E12" s="67"/>
      <c r="F12" s="121"/>
      <c r="G12" s="68"/>
      <c r="H12" s="76"/>
      <c r="I12" s="15"/>
      <c r="J12" s="20" t="s">
        <v>112</v>
      </c>
      <c r="K12" s="14">
        <v>5651000</v>
      </c>
      <c r="L12" s="14">
        <v>5650410</v>
      </c>
      <c r="M12" s="74">
        <f t="shared" si="3"/>
        <v>-590</v>
      </c>
      <c r="N12" s="72">
        <f t="shared" si="2"/>
        <v>99.989559370023</v>
      </c>
    </row>
    <row r="13" spans="1:14" ht="26.25" customHeight="1">
      <c r="A13" s="66"/>
      <c r="B13" s="49" t="s">
        <v>17</v>
      </c>
      <c r="C13" s="56" t="s">
        <v>13</v>
      </c>
      <c r="D13" s="73">
        <f>SUM(D14)</f>
        <v>37880000</v>
      </c>
      <c r="E13" s="73">
        <f>SUM(E14)</f>
        <v>37916086</v>
      </c>
      <c r="F13" s="116">
        <f t="shared" si="0"/>
        <v>36086</v>
      </c>
      <c r="G13" s="75">
        <f t="shared" si="1"/>
        <v>100.09526399155227</v>
      </c>
      <c r="H13" s="76"/>
      <c r="I13" s="15"/>
      <c r="J13" s="20" t="s">
        <v>80</v>
      </c>
      <c r="K13" s="14">
        <v>3759000</v>
      </c>
      <c r="L13" s="14">
        <v>3758540</v>
      </c>
      <c r="M13" s="74">
        <f t="shared" si="3"/>
        <v>-460</v>
      </c>
      <c r="N13" s="72">
        <f t="shared" si="2"/>
        <v>99.9877627028465</v>
      </c>
    </row>
    <row r="14" spans="1:14" ht="26.25" customHeight="1">
      <c r="A14" s="80"/>
      <c r="B14" s="26"/>
      <c r="C14" s="14" t="s">
        <v>19</v>
      </c>
      <c r="D14" s="73">
        <v>37880000</v>
      </c>
      <c r="E14" s="73">
        <v>37916086</v>
      </c>
      <c r="F14" s="116">
        <f t="shared" si="0"/>
        <v>36086</v>
      </c>
      <c r="G14" s="75">
        <f t="shared" si="1"/>
        <v>100.09526399155227</v>
      </c>
      <c r="H14" s="76"/>
      <c r="I14" s="15"/>
      <c r="J14" s="20" t="s">
        <v>81</v>
      </c>
      <c r="K14" s="14">
        <v>1920000</v>
      </c>
      <c r="L14" s="14">
        <v>1920000</v>
      </c>
      <c r="M14" s="74">
        <f t="shared" si="3"/>
        <v>0</v>
      </c>
      <c r="N14" s="72">
        <f t="shared" si="2"/>
        <v>100</v>
      </c>
    </row>
    <row r="15" spans="1:14" ht="26.25" customHeight="1">
      <c r="A15" s="81" t="s">
        <v>32</v>
      </c>
      <c r="B15" s="157" t="s">
        <v>10</v>
      </c>
      <c r="C15" s="158"/>
      <c r="D15" s="73">
        <f>D16</f>
        <v>41000</v>
      </c>
      <c r="E15" s="73">
        <f>E16</f>
        <v>41485</v>
      </c>
      <c r="F15" s="74">
        <f aca="true" t="shared" si="4" ref="F15:F21">E15-D15</f>
        <v>485</v>
      </c>
      <c r="G15" s="75">
        <f t="shared" si="1"/>
        <v>101.1829268292683</v>
      </c>
      <c r="H15" s="76"/>
      <c r="I15" s="9"/>
      <c r="J15" s="82" t="s">
        <v>82</v>
      </c>
      <c r="K15" s="14">
        <v>2400000</v>
      </c>
      <c r="L15" s="14">
        <v>2400000</v>
      </c>
      <c r="M15" s="74">
        <f t="shared" si="3"/>
        <v>0</v>
      </c>
      <c r="N15" s="72">
        <f t="shared" si="2"/>
        <v>100</v>
      </c>
    </row>
    <row r="16" spans="1:14" ht="26.25" customHeight="1">
      <c r="A16" s="66"/>
      <c r="B16" s="49" t="s">
        <v>20</v>
      </c>
      <c r="C16" s="56" t="s">
        <v>13</v>
      </c>
      <c r="D16" s="73">
        <f>D17</f>
        <v>41000</v>
      </c>
      <c r="E16" s="73">
        <f>E17</f>
        <v>41485</v>
      </c>
      <c r="F16" s="74">
        <f t="shared" si="4"/>
        <v>485</v>
      </c>
      <c r="G16" s="75">
        <f t="shared" si="1"/>
        <v>101.1829268292683</v>
      </c>
      <c r="H16" s="76"/>
      <c r="I16" s="18" t="s">
        <v>0</v>
      </c>
      <c r="J16" s="56" t="s">
        <v>13</v>
      </c>
      <c r="K16" s="14">
        <f>SUM(K17:K21)</f>
        <v>2809000</v>
      </c>
      <c r="L16" s="14">
        <f>SUM(L17:L21)</f>
        <v>2809880</v>
      </c>
      <c r="M16" s="74">
        <f t="shared" si="3"/>
        <v>880</v>
      </c>
      <c r="N16" s="72">
        <f t="shared" si="2"/>
        <v>100.0313278746885</v>
      </c>
    </row>
    <row r="17" spans="1:14" ht="26.25" customHeight="1">
      <c r="A17" s="80"/>
      <c r="B17" s="26"/>
      <c r="C17" s="19" t="s">
        <v>35</v>
      </c>
      <c r="D17" s="73">
        <v>41000</v>
      </c>
      <c r="E17" s="73">
        <v>41485</v>
      </c>
      <c r="F17" s="74">
        <f t="shared" si="4"/>
        <v>485</v>
      </c>
      <c r="G17" s="75">
        <f t="shared" si="1"/>
        <v>101.1829268292683</v>
      </c>
      <c r="H17" s="76"/>
      <c r="I17" s="15"/>
      <c r="J17" s="14" t="s">
        <v>22</v>
      </c>
      <c r="K17" s="14">
        <v>158000</v>
      </c>
      <c r="L17" s="14">
        <v>158200</v>
      </c>
      <c r="M17" s="74">
        <f t="shared" si="3"/>
        <v>200</v>
      </c>
      <c r="N17" s="72">
        <f t="shared" si="2"/>
        <v>100.12658227848101</v>
      </c>
    </row>
    <row r="18" spans="1:14" ht="26.25" customHeight="1">
      <c r="A18" s="81" t="s">
        <v>33</v>
      </c>
      <c r="B18" s="157" t="s">
        <v>10</v>
      </c>
      <c r="C18" s="158"/>
      <c r="D18" s="14">
        <f>D19</f>
        <v>1000</v>
      </c>
      <c r="E18" s="14">
        <f>E19</f>
        <v>920</v>
      </c>
      <c r="F18" s="14">
        <v>0</v>
      </c>
      <c r="G18" s="75">
        <v>0</v>
      </c>
      <c r="H18" s="76"/>
      <c r="I18" s="15"/>
      <c r="J18" s="27" t="s">
        <v>28</v>
      </c>
      <c r="K18" s="14">
        <v>14000</v>
      </c>
      <c r="L18" s="14">
        <v>14000</v>
      </c>
      <c r="M18" s="74">
        <f t="shared" si="3"/>
        <v>0</v>
      </c>
      <c r="N18" s="72">
        <f t="shared" si="2"/>
        <v>100</v>
      </c>
    </row>
    <row r="19" spans="1:14" ht="26.25" customHeight="1">
      <c r="A19" s="66"/>
      <c r="B19" s="49" t="s">
        <v>23</v>
      </c>
      <c r="C19" s="56" t="s">
        <v>13</v>
      </c>
      <c r="D19" s="14">
        <f>D20</f>
        <v>1000</v>
      </c>
      <c r="E19" s="14">
        <f>E20</f>
        <v>920</v>
      </c>
      <c r="F19" s="14">
        <v>0</v>
      </c>
      <c r="G19" s="75">
        <v>0</v>
      </c>
      <c r="H19" s="76"/>
      <c r="I19" s="15"/>
      <c r="J19" s="14" t="s">
        <v>26</v>
      </c>
      <c r="K19" s="14">
        <v>537000</v>
      </c>
      <c r="L19" s="14">
        <v>537680</v>
      </c>
      <c r="M19" s="74">
        <f t="shared" si="3"/>
        <v>680</v>
      </c>
      <c r="N19" s="72">
        <f t="shared" si="2"/>
        <v>100.1266294227188</v>
      </c>
    </row>
    <row r="20" spans="1:14" ht="26.25" customHeight="1">
      <c r="A20" s="66"/>
      <c r="B20" s="15"/>
      <c r="C20" s="19" t="s">
        <v>24</v>
      </c>
      <c r="D20" s="14">
        <v>1000</v>
      </c>
      <c r="E20" s="14">
        <v>920</v>
      </c>
      <c r="F20" s="14">
        <v>0</v>
      </c>
      <c r="G20" s="75">
        <v>0</v>
      </c>
      <c r="H20" s="76"/>
      <c r="I20" s="15"/>
      <c r="J20" s="14" t="s">
        <v>36</v>
      </c>
      <c r="K20" s="14">
        <v>1850000</v>
      </c>
      <c r="L20" s="14">
        <v>1850000</v>
      </c>
      <c r="M20" s="74">
        <f t="shared" si="3"/>
        <v>0</v>
      </c>
      <c r="N20" s="72">
        <f t="shared" si="2"/>
        <v>100</v>
      </c>
    </row>
    <row r="21" spans="1:14" ht="26.25" customHeight="1" thickBot="1">
      <c r="A21" s="147"/>
      <c r="B21" s="63"/>
      <c r="C21" s="93" t="s">
        <v>25</v>
      </c>
      <c r="D21" s="32">
        <v>0</v>
      </c>
      <c r="E21" s="32">
        <v>0</v>
      </c>
      <c r="F21" s="148">
        <f t="shared" si="4"/>
        <v>0</v>
      </c>
      <c r="G21" s="149">
        <v>0</v>
      </c>
      <c r="H21" s="150"/>
      <c r="I21" s="151"/>
      <c r="J21" s="152" t="s">
        <v>68</v>
      </c>
      <c r="K21" s="32">
        <v>250000</v>
      </c>
      <c r="L21" s="32">
        <v>250000</v>
      </c>
      <c r="M21" s="148">
        <f t="shared" si="3"/>
        <v>0</v>
      </c>
      <c r="N21" s="117">
        <f t="shared" si="2"/>
        <v>100</v>
      </c>
    </row>
    <row r="22" spans="1:14" ht="26.25" customHeight="1">
      <c r="A22" s="173" t="s">
        <v>2</v>
      </c>
      <c r="B22" s="168"/>
      <c r="C22" s="168"/>
      <c r="D22" s="168"/>
      <c r="E22" s="168"/>
      <c r="F22" s="168"/>
      <c r="G22" s="168"/>
      <c r="H22" s="167" t="s">
        <v>3</v>
      </c>
      <c r="I22" s="168"/>
      <c r="J22" s="168"/>
      <c r="K22" s="168"/>
      <c r="L22" s="168"/>
      <c r="M22" s="168"/>
      <c r="N22" s="169"/>
    </row>
    <row r="23" spans="1:14" ht="26.25" customHeight="1">
      <c r="A23" s="170" t="s">
        <v>4</v>
      </c>
      <c r="B23" s="161" t="s">
        <v>5</v>
      </c>
      <c r="C23" s="161" t="s">
        <v>6</v>
      </c>
      <c r="D23" s="161" t="s">
        <v>131</v>
      </c>
      <c r="E23" s="161" t="s">
        <v>129</v>
      </c>
      <c r="F23" s="161" t="s">
        <v>7</v>
      </c>
      <c r="G23" s="161"/>
      <c r="H23" s="176" t="s">
        <v>4</v>
      </c>
      <c r="I23" s="161" t="s">
        <v>5</v>
      </c>
      <c r="J23" s="161" t="s">
        <v>6</v>
      </c>
      <c r="K23" s="161" t="s">
        <v>131</v>
      </c>
      <c r="L23" s="161" t="s">
        <v>129</v>
      </c>
      <c r="M23" s="161" t="s">
        <v>7</v>
      </c>
      <c r="N23" s="163"/>
    </row>
    <row r="24" spans="1:14" ht="26.25" customHeight="1" thickBot="1">
      <c r="A24" s="171"/>
      <c r="B24" s="162"/>
      <c r="C24" s="162"/>
      <c r="D24" s="162"/>
      <c r="E24" s="162"/>
      <c r="F24" s="123" t="s">
        <v>8</v>
      </c>
      <c r="G24" s="123" t="s">
        <v>9</v>
      </c>
      <c r="H24" s="177"/>
      <c r="I24" s="162"/>
      <c r="J24" s="162"/>
      <c r="K24" s="162"/>
      <c r="L24" s="162"/>
      <c r="M24" s="123" t="s">
        <v>8</v>
      </c>
      <c r="N24" s="124" t="s">
        <v>9</v>
      </c>
    </row>
    <row r="25" spans="1:14" ht="26.25" customHeight="1">
      <c r="A25" s="83"/>
      <c r="B25" s="141"/>
      <c r="C25" s="84"/>
      <c r="D25" s="85"/>
      <c r="E25" s="85"/>
      <c r="F25" s="85"/>
      <c r="G25" s="85"/>
      <c r="H25" s="86" t="s">
        <v>113</v>
      </c>
      <c r="I25" s="144" t="s">
        <v>29</v>
      </c>
      <c r="J25" s="14" t="s">
        <v>30</v>
      </c>
      <c r="K25" s="14">
        <v>0</v>
      </c>
      <c r="L25" s="14">
        <v>0</v>
      </c>
      <c r="M25" s="74">
        <f t="shared" si="3"/>
        <v>0</v>
      </c>
      <c r="N25" s="72">
        <v>0</v>
      </c>
    </row>
    <row r="26" spans="1:14" ht="26.25" customHeight="1">
      <c r="A26" s="13"/>
      <c r="B26" s="15"/>
      <c r="C26" s="87"/>
      <c r="D26" s="88"/>
      <c r="E26" s="88"/>
      <c r="F26" s="88"/>
      <c r="G26" s="88"/>
      <c r="H26" s="89" t="s">
        <v>49</v>
      </c>
      <c r="I26" s="157" t="s">
        <v>10</v>
      </c>
      <c r="J26" s="158"/>
      <c r="K26" s="9">
        <f>SUM(K28:K37)</f>
        <v>35505000</v>
      </c>
      <c r="L26" s="9">
        <f>SUM(L28:L37)</f>
        <v>35520026</v>
      </c>
      <c r="M26" s="74">
        <f t="shared" si="3"/>
        <v>15026</v>
      </c>
      <c r="N26" s="72">
        <f t="shared" si="2"/>
        <v>100.04232079988734</v>
      </c>
    </row>
    <row r="27" spans="1:14" ht="26.25" customHeight="1">
      <c r="A27" s="13"/>
      <c r="B27" s="15"/>
      <c r="C27" s="87"/>
      <c r="D27" s="88"/>
      <c r="E27" s="88"/>
      <c r="F27" s="88"/>
      <c r="G27" s="88"/>
      <c r="H27" s="76"/>
      <c r="I27" s="16" t="s">
        <v>27</v>
      </c>
      <c r="J27" s="56" t="s">
        <v>13</v>
      </c>
      <c r="K27" s="14">
        <f>SUM(K28:K37)</f>
        <v>35505000</v>
      </c>
      <c r="L27" s="14">
        <f>SUM(L28:L37)</f>
        <v>35520026</v>
      </c>
      <c r="M27" s="74">
        <f t="shared" si="3"/>
        <v>15026</v>
      </c>
      <c r="N27" s="72">
        <f t="shared" si="2"/>
        <v>100.04232079988734</v>
      </c>
    </row>
    <row r="28" spans="1:14" ht="26.25" customHeight="1">
      <c r="A28" s="13"/>
      <c r="B28" s="15"/>
      <c r="C28" s="87"/>
      <c r="D28" s="88"/>
      <c r="E28" s="88"/>
      <c r="F28" s="88"/>
      <c r="G28" s="88"/>
      <c r="H28" s="76"/>
      <c r="I28" s="15"/>
      <c r="J28" s="20" t="s">
        <v>41</v>
      </c>
      <c r="K28" s="14">
        <v>70000</v>
      </c>
      <c r="L28" s="14">
        <v>70000</v>
      </c>
      <c r="M28" s="74">
        <f t="shared" si="3"/>
        <v>0</v>
      </c>
      <c r="N28" s="72">
        <f t="shared" si="2"/>
        <v>100</v>
      </c>
    </row>
    <row r="29" spans="1:14" ht="26.25" customHeight="1">
      <c r="A29" s="13"/>
      <c r="B29" s="15"/>
      <c r="C29" s="87"/>
      <c r="D29" s="88"/>
      <c r="E29" s="88"/>
      <c r="F29" s="88"/>
      <c r="G29" s="88"/>
      <c r="H29" s="76"/>
      <c r="I29" s="15"/>
      <c r="J29" s="20" t="s">
        <v>42</v>
      </c>
      <c r="K29" s="14">
        <v>0</v>
      </c>
      <c r="L29" s="14">
        <v>0</v>
      </c>
      <c r="M29" s="74">
        <f t="shared" si="3"/>
        <v>0</v>
      </c>
      <c r="N29" s="72">
        <v>0</v>
      </c>
    </row>
    <row r="30" spans="1:14" ht="26.25" customHeight="1">
      <c r="A30" s="13"/>
      <c r="B30" s="15"/>
      <c r="C30" s="87"/>
      <c r="D30" s="88"/>
      <c r="E30" s="88"/>
      <c r="F30" s="88"/>
      <c r="G30" s="88"/>
      <c r="H30" s="76"/>
      <c r="I30" s="15"/>
      <c r="J30" s="20" t="s">
        <v>43</v>
      </c>
      <c r="K30" s="14">
        <v>0</v>
      </c>
      <c r="L30" s="14">
        <v>0</v>
      </c>
      <c r="M30" s="74">
        <f t="shared" si="3"/>
        <v>0</v>
      </c>
      <c r="N30" s="72">
        <v>0</v>
      </c>
    </row>
    <row r="31" spans="1:14" ht="26.25" customHeight="1">
      <c r="A31" s="13"/>
      <c r="B31" s="15"/>
      <c r="C31" s="87"/>
      <c r="D31" s="88"/>
      <c r="E31" s="88"/>
      <c r="F31" s="88"/>
      <c r="G31" s="88"/>
      <c r="H31" s="76"/>
      <c r="I31" s="15"/>
      <c r="J31" s="20" t="s">
        <v>69</v>
      </c>
      <c r="K31" s="14">
        <v>120000</v>
      </c>
      <c r="L31" s="14">
        <v>120000</v>
      </c>
      <c r="M31" s="74">
        <f t="shared" si="3"/>
        <v>0</v>
      </c>
      <c r="N31" s="72">
        <f t="shared" si="2"/>
        <v>100</v>
      </c>
    </row>
    <row r="32" spans="1:14" ht="26.25" customHeight="1">
      <c r="A32" s="13"/>
      <c r="B32" s="15"/>
      <c r="C32" s="87"/>
      <c r="D32" s="88"/>
      <c r="E32" s="88"/>
      <c r="F32" s="88"/>
      <c r="G32" s="88"/>
      <c r="H32" s="76"/>
      <c r="I32" s="15"/>
      <c r="J32" s="20" t="s">
        <v>44</v>
      </c>
      <c r="K32" s="14">
        <v>0</v>
      </c>
      <c r="L32" s="14">
        <v>0</v>
      </c>
      <c r="M32" s="74">
        <f t="shared" si="3"/>
        <v>0</v>
      </c>
      <c r="N32" s="72">
        <v>0</v>
      </c>
    </row>
    <row r="33" spans="1:14" ht="26.25" customHeight="1">
      <c r="A33" s="13"/>
      <c r="B33" s="15"/>
      <c r="C33" s="87"/>
      <c r="D33" s="88"/>
      <c r="E33" s="88"/>
      <c r="F33" s="88"/>
      <c r="G33" s="88"/>
      <c r="H33" s="76"/>
      <c r="I33" s="15"/>
      <c r="J33" s="20" t="s">
        <v>70</v>
      </c>
      <c r="K33" s="14">
        <v>0</v>
      </c>
      <c r="L33" s="14">
        <v>0</v>
      </c>
      <c r="M33" s="74">
        <f t="shared" si="3"/>
        <v>0</v>
      </c>
      <c r="N33" s="72">
        <v>0</v>
      </c>
    </row>
    <row r="34" spans="1:14" ht="26.25" customHeight="1">
      <c r="A34" s="13"/>
      <c r="B34" s="15"/>
      <c r="C34" s="87"/>
      <c r="D34" s="88"/>
      <c r="E34" s="88"/>
      <c r="F34" s="88"/>
      <c r="G34" s="88"/>
      <c r="H34" s="76"/>
      <c r="I34" s="15"/>
      <c r="J34" s="20" t="s">
        <v>71</v>
      </c>
      <c r="K34" s="14">
        <v>150000</v>
      </c>
      <c r="L34" s="14">
        <v>150000</v>
      </c>
      <c r="M34" s="74">
        <f t="shared" si="3"/>
        <v>0</v>
      </c>
      <c r="N34" s="72">
        <f t="shared" si="2"/>
        <v>100</v>
      </c>
    </row>
    <row r="35" spans="1:14" ht="26.25" customHeight="1">
      <c r="A35" s="13"/>
      <c r="B35" s="15"/>
      <c r="C35" s="87"/>
      <c r="D35" s="88"/>
      <c r="E35" s="88"/>
      <c r="F35" s="88"/>
      <c r="G35" s="88"/>
      <c r="H35" s="76"/>
      <c r="I35" s="15"/>
      <c r="J35" s="20" t="s">
        <v>72</v>
      </c>
      <c r="K35" s="14">
        <v>35080000</v>
      </c>
      <c r="L35" s="14">
        <v>35095026</v>
      </c>
      <c r="M35" s="74">
        <f t="shared" si="3"/>
        <v>15026</v>
      </c>
      <c r="N35" s="72">
        <f t="shared" si="2"/>
        <v>100.04283352337514</v>
      </c>
    </row>
    <row r="36" spans="1:14" ht="26.25" customHeight="1">
      <c r="A36" s="13"/>
      <c r="B36" s="15"/>
      <c r="C36" s="87"/>
      <c r="D36" s="88"/>
      <c r="E36" s="88"/>
      <c r="F36" s="88"/>
      <c r="G36" s="88"/>
      <c r="H36" s="76"/>
      <c r="I36" s="15"/>
      <c r="J36" s="20" t="s">
        <v>50</v>
      </c>
      <c r="K36" s="14">
        <v>85000</v>
      </c>
      <c r="L36" s="14">
        <v>85000</v>
      </c>
      <c r="M36" s="74">
        <f t="shared" si="3"/>
        <v>0</v>
      </c>
      <c r="N36" s="72">
        <f t="shared" si="2"/>
        <v>100</v>
      </c>
    </row>
    <row r="37" spans="1:14" ht="26.25" customHeight="1">
      <c r="A37" s="13"/>
      <c r="B37" s="15"/>
      <c r="C37" s="87"/>
      <c r="D37" s="88"/>
      <c r="E37" s="88"/>
      <c r="F37" s="88"/>
      <c r="G37" s="88"/>
      <c r="H37" s="70"/>
      <c r="I37" s="26"/>
      <c r="J37" s="20" t="s">
        <v>51</v>
      </c>
      <c r="K37" s="14">
        <v>0</v>
      </c>
      <c r="L37" s="14">
        <v>0</v>
      </c>
      <c r="M37" s="74">
        <f t="shared" si="3"/>
        <v>0</v>
      </c>
      <c r="N37" s="72">
        <v>0</v>
      </c>
    </row>
    <row r="38" spans="1:14" ht="26.25" customHeight="1">
      <c r="A38" s="13"/>
      <c r="B38" s="15"/>
      <c r="C38" s="87"/>
      <c r="D38" s="88"/>
      <c r="E38" s="88"/>
      <c r="F38" s="88"/>
      <c r="G38" s="88"/>
      <c r="H38" s="69" t="s">
        <v>75</v>
      </c>
      <c r="I38" s="18" t="s">
        <v>54</v>
      </c>
      <c r="J38" s="49" t="s">
        <v>76</v>
      </c>
      <c r="K38" s="49">
        <v>14000</v>
      </c>
      <c r="L38" s="49">
        <v>0</v>
      </c>
      <c r="M38" s="74">
        <f t="shared" si="3"/>
        <v>-14000</v>
      </c>
      <c r="N38" s="72">
        <f t="shared" si="2"/>
        <v>0</v>
      </c>
    </row>
    <row r="39" spans="1:14" ht="26.25" customHeight="1" thickBot="1">
      <c r="A39" s="90"/>
      <c r="B39" s="63"/>
      <c r="C39" s="91"/>
      <c r="D39" s="34"/>
      <c r="E39" s="34"/>
      <c r="F39" s="34"/>
      <c r="G39" s="34"/>
      <c r="H39" s="92" t="s">
        <v>45</v>
      </c>
      <c r="I39" s="93" t="s">
        <v>46</v>
      </c>
      <c r="J39" s="93" t="s">
        <v>46</v>
      </c>
      <c r="K39" s="32">
        <v>0</v>
      </c>
      <c r="L39" s="32">
        <v>28895</v>
      </c>
      <c r="M39" s="32">
        <f>L39-K39</f>
        <v>28895</v>
      </c>
      <c r="N39" s="117">
        <v>0</v>
      </c>
    </row>
  </sheetData>
  <mergeCells count="38">
    <mergeCell ref="A2:F2"/>
    <mergeCell ref="M2:N2"/>
    <mergeCell ref="I7:J7"/>
    <mergeCell ref="I26:J26"/>
    <mergeCell ref="H4:H5"/>
    <mergeCell ref="K4:K5"/>
    <mergeCell ref="L4:L5"/>
    <mergeCell ref="H22:N22"/>
    <mergeCell ref="J23:J24"/>
    <mergeCell ref="K23:K24"/>
    <mergeCell ref="L23:L24"/>
    <mergeCell ref="A6:C6"/>
    <mergeCell ref="H6:J6"/>
    <mergeCell ref="I4:I5"/>
    <mergeCell ref="J4:J5"/>
    <mergeCell ref="A1:N1"/>
    <mergeCell ref="A3:G3"/>
    <mergeCell ref="H3:N3"/>
    <mergeCell ref="A4:A5"/>
    <mergeCell ref="B4:B5"/>
    <mergeCell ref="C4:C5"/>
    <mergeCell ref="D4:D5"/>
    <mergeCell ref="E4:E5"/>
    <mergeCell ref="M4:N4"/>
    <mergeCell ref="F4:G4"/>
    <mergeCell ref="B7:C7"/>
    <mergeCell ref="B15:C15"/>
    <mergeCell ref="B18:C18"/>
    <mergeCell ref="A22:G22"/>
    <mergeCell ref="A23:A24"/>
    <mergeCell ref="B23:B24"/>
    <mergeCell ref="C23:C24"/>
    <mergeCell ref="D23:D24"/>
    <mergeCell ref="M23:N23"/>
    <mergeCell ref="E23:E24"/>
    <mergeCell ref="F23:G23"/>
    <mergeCell ref="H23:H24"/>
    <mergeCell ref="I23:I24"/>
  </mergeCells>
  <printOptions/>
  <pageMargins left="0.35433070866141736" right="0.35433070866141736" top="0.3937007874015748" bottom="0.1968503937007874" header="0" footer="0"/>
  <pageSetup firstPageNumber="26" useFirstPageNumber="1" horizontalDpi="600" verticalDpi="600" orientation="landscape" paperSize="9" r:id="rId1"/>
  <ignoredErrors>
    <ignoredError sqref="L26:L27 K16:L16 K26:K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6">
      <selection activeCell="H44" sqref="H44"/>
    </sheetView>
  </sheetViews>
  <sheetFormatPr defaultColWidth="8.88671875" defaultRowHeight="13.5"/>
  <cols>
    <col min="1" max="1" width="7.10546875" style="0" customWidth="1"/>
    <col min="2" max="2" width="10.6640625" style="0" customWidth="1"/>
    <col min="3" max="3" width="11.3359375" style="0" customWidth="1"/>
    <col min="4" max="4" width="9.21484375" style="0" customWidth="1"/>
    <col min="5" max="5" width="9.4453125" style="0" customWidth="1"/>
    <col min="7" max="7" width="5.99609375" style="0" customWidth="1"/>
    <col min="8" max="8" width="7.21484375" style="0" customWidth="1"/>
    <col min="9" max="9" width="7.4453125" style="0" customWidth="1"/>
    <col min="10" max="10" width="12.5546875" style="0" customWidth="1"/>
    <col min="11" max="11" width="9.10546875" style="0" customWidth="1"/>
    <col min="12" max="12" width="9.5546875" style="0" customWidth="1"/>
    <col min="13" max="13" width="9.6640625" style="0" customWidth="1"/>
    <col min="14" max="14" width="6.6640625" style="0" customWidth="1"/>
  </cols>
  <sheetData>
    <row r="1" spans="1:14" ht="39" customHeight="1">
      <c r="A1" s="172" t="s">
        <v>195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24" customHeight="1" thickBot="1">
      <c r="A2" s="1" t="s">
        <v>192</v>
      </c>
      <c r="B2" s="1"/>
      <c r="C2" s="1"/>
      <c r="D2" s="1"/>
      <c r="E2" s="1" t="s">
        <v>1</v>
      </c>
      <c r="F2" s="1"/>
      <c r="G2" s="1"/>
      <c r="H2" s="1"/>
      <c r="I2" s="1"/>
      <c r="J2" s="1"/>
      <c r="K2" s="1"/>
      <c r="L2" s="1"/>
      <c r="M2" s="182" t="s">
        <v>48</v>
      </c>
      <c r="N2" s="182"/>
    </row>
    <row r="3" spans="1:14" ht="23.25" customHeight="1">
      <c r="A3" s="173" t="s">
        <v>2</v>
      </c>
      <c r="B3" s="168"/>
      <c r="C3" s="168"/>
      <c r="D3" s="168"/>
      <c r="E3" s="168"/>
      <c r="F3" s="168"/>
      <c r="G3" s="168"/>
      <c r="H3" s="168" t="s">
        <v>3</v>
      </c>
      <c r="I3" s="168"/>
      <c r="J3" s="168"/>
      <c r="K3" s="168"/>
      <c r="L3" s="168"/>
      <c r="M3" s="168"/>
      <c r="N3" s="169"/>
    </row>
    <row r="4" spans="1:14" ht="16.5" customHeight="1">
      <c r="A4" s="170" t="s">
        <v>4</v>
      </c>
      <c r="B4" s="161" t="s">
        <v>5</v>
      </c>
      <c r="C4" s="161" t="s">
        <v>6</v>
      </c>
      <c r="D4" s="161" t="s">
        <v>131</v>
      </c>
      <c r="E4" s="161" t="s">
        <v>193</v>
      </c>
      <c r="F4" s="161" t="s">
        <v>7</v>
      </c>
      <c r="G4" s="161"/>
      <c r="H4" s="161" t="s">
        <v>4</v>
      </c>
      <c r="I4" s="161" t="s">
        <v>5</v>
      </c>
      <c r="J4" s="161" t="s">
        <v>6</v>
      </c>
      <c r="K4" s="161" t="s">
        <v>131</v>
      </c>
      <c r="L4" s="161" t="s">
        <v>193</v>
      </c>
      <c r="M4" s="161" t="s">
        <v>7</v>
      </c>
      <c r="N4" s="163"/>
    </row>
    <row r="5" spans="1:14" ht="16.5" customHeight="1" thickBot="1">
      <c r="A5" s="171"/>
      <c r="B5" s="162"/>
      <c r="C5" s="162"/>
      <c r="D5" s="162"/>
      <c r="E5" s="162"/>
      <c r="F5" s="123" t="s">
        <v>8</v>
      </c>
      <c r="G5" s="123" t="s">
        <v>9</v>
      </c>
      <c r="H5" s="162"/>
      <c r="I5" s="162"/>
      <c r="J5" s="162"/>
      <c r="K5" s="162"/>
      <c r="L5" s="162"/>
      <c r="M5" s="123" t="s">
        <v>8</v>
      </c>
      <c r="N5" s="124" t="s">
        <v>9</v>
      </c>
    </row>
    <row r="6" spans="1:14" ht="33.75" customHeight="1">
      <c r="A6" s="184" t="s">
        <v>67</v>
      </c>
      <c r="B6" s="185"/>
      <c r="C6" s="185"/>
      <c r="D6" s="9">
        <f>D7+D10+D16+D19</f>
        <v>66750000</v>
      </c>
      <c r="E6" s="9">
        <f>E7+E10+E16+E19</f>
        <v>68113166</v>
      </c>
      <c r="F6" s="94">
        <f aca="true" t="shared" si="0" ref="F6:F13">E6-D6</f>
        <v>1363166</v>
      </c>
      <c r="G6" s="95">
        <f aca="true" t="shared" si="1" ref="G6:G13">E6*100/D6</f>
        <v>102.04219625468164</v>
      </c>
      <c r="H6" s="188" t="s">
        <v>67</v>
      </c>
      <c r="I6" s="189"/>
      <c r="J6" s="189"/>
      <c r="K6" s="9">
        <f>K7+K26+K31+K36+K37</f>
        <v>66750000</v>
      </c>
      <c r="L6" s="9">
        <f>L7+L26+L31+L36+L37</f>
        <v>68113166</v>
      </c>
      <c r="M6" s="94">
        <f aca="true" t="shared" si="2" ref="M6:M21">L6-K6</f>
        <v>1363166</v>
      </c>
      <c r="N6" s="96">
        <f>L6*100/K6</f>
        <v>102.04219625468164</v>
      </c>
    </row>
    <row r="7" spans="1:14" ht="25.5" customHeight="1">
      <c r="A7" s="66" t="s">
        <v>114</v>
      </c>
      <c r="B7" s="185" t="s">
        <v>10</v>
      </c>
      <c r="C7" s="185"/>
      <c r="D7" s="9">
        <f>D8</f>
        <v>21600000</v>
      </c>
      <c r="E7" s="9">
        <f>E8</f>
        <v>21853160</v>
      </c>
      <c r="F7" s="94">
        <f t="shared" si="0"/>
        <v>253160</v>
      </c>
      <c r="G7" s="118">
        <f t="shared" si="1"/>
        <v>101.17203703703704</v>
      </c>
      <c r="H7" s="18" t="s">
        <v>11</v>
      </c>
      <c r="I7" s="185" t="s">
        <v>10</v>
      </c>
      <c r="J7" s="185"/>
      <c r="K7" s="12">
        <f>K8+K17</f>
        <v>57353000</v>
      </c>
      <c r="L7" s="12">
        <f>L8+L17</f>
        <v>56709350</v>
      </c>
      <c r="M7" s="94">
        <f t="shared" si="2"/>
        <v>-643650</v>
      </c>
      <c r="N7" s="96">
        <f aca="true" t="shared" si="3" ref="N7:N22">L7*100/K7</f>
        <v>98.87773961257476</v>
      </c>
    </row>
    <row r="8" spans="1:14" ht="22.5" customHeight="1">
      <c r="A8" s="66" t="s">
        <v>115</v>
      </c>
      <c r="B8" s="49" t="s">
        <v>116</v>
      </c>
      <c r="C8" s="56" t="s">
        <v>13</v>
      </c>
      <c r="D8" s="9">
        <f>D9</f>
        <v>21600000</v>
      </c>
      <c r="E8" s="9">
        <f>E9</f>
        <v>21853160</v>
      </c>
      <c r="F8" s="94">
        <f t="shared" si="0"/>
        <v>253160</v>
      </c>
      <c r="G8" s="118">
        <f t="shared" si="1"/>
        <v>101.17203703703704</v>
      </c>
      <c r="H8" s="15"/>
      <c r="I8" s="19" t="s">
        <v>14</v>
      </c>
      <c r="J8" s="56" t="s">
        <v>13</v>
      </c>
      <c r="K8" s="14">
        <f>SUM(K9:K16)</f>
        <v>47189000</v>
      </c>
      <c r="L8" s="14">
        <f>SUM(L9:L16)</f>
        <v>47150440</v>
      </c>
      <c r="M8" s="94">
        <f t="shared" si="2"/>
        <v>-38560</v>
      </c>
      <c r="N8" s="96">
        <f t="shared" si="3"/>
        <v>99.91828604123842</v>
      </c>
    </row>
    <row r="9" spans="1:14" ht="21" customHeight="1">
      <c r="A9" s="21"/>
      <c r="B9" s="97"/>
      <c r="C9" s="19" t="s">
        <v>117</v>
      </c>
      <c r="D9" s="14">
        <v>21600000</v>
      </c>
      <c r="E9" s="14">
        <v>21853160</v>
      </c>
      <c r="F9" s="94">
        <f t="shared" si="0"/>
        <v>253160</v>
      </c>
      <c r="G9" s="118">
        <f t="shared" si="1"/>
        <v>101.17203703703704</v>
      </c>
      <c r="H9" s="15"/>
      <c r="I9" s="190"/>
      <c r="J9" s="14" t="s">
        <v>15</v>
      </c>
      <c r="K9" s="14">
        <v>21816000</v>
      </c>
      <c r="L9" s="14">
        <v>21816000</v>
      </c>
      <c r="M9" s="98">
        <f t="shared" si="2"/>
        <v>0</v>
      </c>
      <c r="N9" s="96">
        <f t="shared" si="3"/>
        <v>100</v>
      </c>
    </row>
    <row r="10" spans="1:14" ht="21" customHeight="1">
      <c r="A10" s="99" t="s">
        <v>31</v>
      </c>
      <c r="B10" s="185" t="s">
        <v>10</v>
      </c>
      <c r="C10" s="185"/>
      <c r="D10" s="14">
        <f>D11+D14</f>
        <v>44000000</v>
      </c>
      <c r="E10" s="14">
        <f>E11+E14</f>
        <v>44000000</v>
      </c>
      <c r="F10" s="94">
        <f t="shared" si="0"/>
        <v>0</v>
      </c>
      <c r="G10" s="118">
        <f t="shared" si="1"/>
        <v>100</v>
      </c>
      <c r="H10" s="15"/>
      <c r="I10" s="190"/>
      <c r="J10" s="14" t="s">
        <v>16</v>
      </c>
      <c r="K10" s="14">
        <v>7603000</v>
      </c>
      <c r="L10" s="14">
        <v>7603400</v>
      </c>
      <c r="M10" s="98">
        <f t="shared" si="2"/>
        <v>400</v>
      </c>
      <c r="N10" s="96">
        <f t="shared" si="3"/>
        <v>100.00526108115217</v>
      </c>
    </row>
    <row r="11" spans="1:14" ht="21" customHeight="1">
      <c r="A11" s="66" t="s">
        <v>118</v>
      </c>
      <c r="B11" s="49" t="s">
        <v>119</v>
      </c>
      <c r="C11" s="56" t="s">
        <v>13</v>
      </c>
      <c r="D11" s="14">
        <f>SUM(D12:D15)</f>
        <v>44000000</v>
      </c>
      <c r="E11" s="14">
        <f>SUM(E12:E15)</f>
        <v>44000000</v>
      </c>
      <c r="F11" s="94">
        <f t="shared" si="0"/>
        <v>0</v>
      </c>
      <c r="G11" s="118">
        <f t="shared" si="1"/>
        <v>100</v>
      </c>
      <c r="H11" s="15"/>
      <c r="I11" s="190"/>
      <c r="J11" s="14" t="s">
        <v>90</v>
      </c>
      <c r="K11" s="14">
        <v>0</v>
      </c>
      <c r="L11" s="14">
        <v>0</v>
      </c>
      <c r="M11" s="98">
        <f t="shared" si="2"/>
        <v>0</v>
      </c>
      <c r="N11" s="96">
        <v>0</v>
      </c>
    </row>
    <row r="12" spans="1:14" ht="21" customHeight="1">
      <c r="A12" s="13"/>
      <c r="B12" s="15"/>
      <c r="C12" s="19" t="s">
        <v>73</v>
      </c>
      <c r="D12" s="14">
        <v>41000000</v>
      </c>
      <c r="E12" s="14">
        <v>41000000</v>
      </c>
      <c r="F12" s="94">
        <f t="shared" si="0"/>
        <v>0</v>
      </c>
      <c r="G12" s="118">
        <f t="shared" si="1"/>
        <v>100</v>
      </c>
      <c r="H12" s="15"/>
      <c r="I12" s="190"/>
      <c r="J12" s="14" t="s">
        <v>18</v>
      </c>
      <c r="K12" s="14">
        <v>4228000</v>
      </c>
      <c r="L12" s="14">
        <v>4189380</v>
      </c>
      <c r="M12" s="98">
        <f t="shared" si="2"/>
        <v>-38620</v>
      </c>
      <c r="N12" s="96">
        <f t="shared" si="3"/>
        <v>99.08656575212866</v>
      </c>
    </row>
    <row r="13" spans="1:14" ht="21" customHeight="1">
      <c r="A13" s="13"/>
      <c r="B13" s="26"/>
      <c r="C13" s="19" t="s">
        <v>120</v>
      </c>
      <c r="D13" s="14">
        <v>3000000</v>
      </c>
      <c r="E13" s="14">
        <v>3000000</v>
      </c>
      <c r="F13" s="94">
        <f t="shared" si="0"/>
        <v>0</v>
      </c>
      <c r="G13" s="118">
        <f t="shared" si="1"/>
        <v>100</v>
      </c>
      <c r="H13" s="15"/>
      <c r="I13" s="190"/>
      <c r="J13" s="20" t="s">
        <v>34</v>
      </c>
      <c r="K13" s="14">
        <v>5204000</v>
      </c>
      <c r="L13" s="14">
        <v>5203770</v>
      </c>
      <c r="M13" s="98">
        <f t="shared" si="2"/>
        <v>-230</v>
      </c>
      <c r="N13" s="96">
        <f t="shared" si="3"/>
        <v>99.99558032282859</v>
      </c>
    </row>
    <row r="14" spans="1:14" ht="21" customHeight="1">
      <c r="A14" s="7"/>
      <c r="B14" s="49" t="s">
        <v>121</v>
      </c>
      <c r="C14" s="56" t="s">
        <v>13</v>
      </c>
      <c r="D14" s="14">
        <f>SUM(D15)</f>
        <v>0</v>
      </c>
      <c r="E14" s="14">
        <f>SUM(E15)</f>
        <v>0</v>
      </c>
      <c r="F14" s="14">
        <f aca="true" t="shared" si="4" ref="F14:F21">E14-D14</f>
        <v>0</v>
      </c>
      <c r="G14" s="118">
        <v>0</v>
      </c>
      <c r="H14" s="15"/>
      <c r="I14" s="190"/>
      <c r="J14" s="14" t="s">
        <v>80</v>
      </c>
      <c r="K14" s="14">
        <v>2938000</v>
      </c>
      <c r="L14" s="14">
        <v>2937890</v>
      </c>
      <c r="M14" s="98">
        <f t="shared" si="2"/>
        <v>-110</v>
      </c>
      <c r="N14" s="96">
        <f t="shared" si="3"/>
        <v>99.99625595643295</v>
      </c>
    </row>
    <row r="15" spans="1:14" ht="21" customHeight="1">
      <c r="A15" s="13"/>
      <c r="B15" s="26"/>
      <c r="C15" s="19" t="s">
        <v>19</v>
      </c>
      <c r="D15" s="14">
        <v>0</v>
      </c>
      <c r="E15" s="14">
        <v>0</v>
      </c>
      <c r="F15" s="14">
        <f t="shared" si="4"/>
        <v>0</v>
      </c>
      <c r="G15" s="118">
        <v>0</v>
      </c>
      <c r="H15" s="15"/>
      <c r="I15" s="190"/>
      <c r="J15" s="14" t="s">
        <v>81</v>
      </c>
      <c r="K15" s="14">
        <v>2400000</v>
      </c>
      <c r="L15" s="14">
        <v>2400000</v>
      </c>
      <c r="M15" s="98">
        <f t="shared" si="2"/>
        <v>0</v>
      </c>
      <c r="N15" s="96">
        <f t="shared" si="3"/>
        <v>100</v>
      </c>
    </row>
    <row r="16" spans="1:14" ht="21" customHeight="1">
      <c r="A16" s="99" t="s">
        <v>32</v>
      </c>
      <c r="B16" s="185" t="s">
        <v>10</v>
      </c>
      <c r="C16" s="185"/>
      <c r="D16" s="14">
        <f>D17</f>
        <v>1149000</v>
      </c>
      <c r="E16" s="14">
        <f>E17</f>
        <v>1148379</v>
      </c>
      <c r="F16" s="101">
        <f t="shared" si="4"/>
        <v>-621</v>
      </c>
      <c r="G16" s="118">
        <f>E16*100/D16</f>
        <v>99.94595300261096</v>
      </c>
      <c r="H16" s="15"/>
      <c r="I16" s="190"/>
      <c r="J16" s="14" t="s">
        <v>122</v>
      </c>
      <c r="K16" s="14">
        <v>3000000</v>
      </c>
      <c r="L16" s="14">
        <v>3000000</v>
      </c>
      <c r="M16" s="98">
        <f t="shared" si="2"/>
        <v>0</v>
      </c>
      <c r="N16" s="96">
        <f t="shared" si="3"/>
        <v>100</v>
      </c>
    </row>
    <row r="17" spans="1:14" ht="23.25" customHeight="1">
      <c r="A17" s="13"/>
      <c r="B17" s="49" t="s">
        <v>20</v>
      </c>
      <c r="C17" s="19" t="s">
        <v>13</v>
      </c>
      <c r="D17" s="14">
        <f>D18</f>
        <v>1149000</v>
      </c>
      <c r="E17" s="14">
        <f>E18</f>
        <v>1148379</v>
      </c>
      <c r="F17" s="101">
        <f t="shared" si="4"/>
        <v>-621</v>
      </c>
      <c r="G17" s="118">
        <f>E17*100/D17</f>
        <v>99.94595300261096</v>
      </c>
      <c r="H17" s="15"/>
      <c r="I17" s="19" t="s">
        <v>0</v>
      </c>
      <c r="J17" s="54" t="s">
        <v>13</v>
      </c>
      <c r="K17" s="14">
        <f>SUM(K18:K22)</f>
        <v>10164000</v>
      </c>
      <c r="L17" s="14">
        <f>SUM(L18:L22)</f>
        <v>9558910</v>
      </c>
      <c r="M17" s="98">
        <f t="shared" si="2"/>
        <v>-605090</v>
      </c>
      <c r="N17" s="96">
        <f t="shared" si="3"/>
        <v>94.04673356946084</v>
      </c>
    </row>
    <row r="18" spans="1:14" ht="19.5" customHeight="1">
      <c r="A18" s="21"/>
      <c r="B18" s="26"/>
      <c r="C18" s="19" t="s">
        <v>35</v>
      </c>
      <c r="D18" s="14">
        <v>1149000</v>
      </c>
      <c r="E18" s="14">
        <v>1148379</v>
      </c>
      <c r="F18" s="101">
        <f t="shared" si="4"/>
        <v>-621</v>
      </c>
      <c r="G18" s="118">
        <f>E18*100/D18</f>
        <v>99.94595300261096</v>
      </c>
      <c r="H18" s="15"/>
      <c r="I18" s="191"/>
      <c r="J18" s="14" t="s">
        <v>22</v>
      </c>
      <c r="K18" s="14">
        <v>600000</v>
      </c>
      <c r="L18" s="14">
        <v>540000</v>
      </c>
      <c r="M18" s="98">
        <f t="shared" si="2"/>
        <v>-60000</v>
      </c>
      <c r="N18" s="96">
        <f t="shared" si="3"/>
        <v>90</v>
      </c>
    </row>
    <row r="19" spans="1:14" ht="18" customHeight="1">
      <c r="A19" s="7" t="s">
        <v>21</v>
      </c>
      <c r="B19" s="185" t="s">
        <v>10</v>
      </c>
      <c r="C19" s="185"/>
      <c r="D19" s="9">
        <f>D20</f>
        <v>1000</v>
      </c>
      <c r="E19" s="9">
        <f>E20+E21</f>
        <v>1111627</v>
      </c>
      <c r="F19" s="94">
        <f t="shared" si="4"/>
        <v>1110627</v>
      </c>
      <c r="G19" s="118">
        <v>0</v>
      </c>
      <c r="H19" s="15"/>
      <c r="I19" s="191"/>
      <c r="J19" s="27" t="s">
        <v>28</v>
      </c>
      <c r="K19" s="14">
        <v>1500000</v>
      </c>
      <c r="L19" s="14">
        <v>1005180</v>
      </c>
      <c r="M19" s="98">
        <f t="shared" si="2"/>
        <v>-494820</v>
      </c>
      <c r="N19" s="96">
        <f t="shared" si="3"/>
        <v>67.012</v>
      </c>
    </row>
    <row r="20" spans="1:14" ht="18" customHeight="1">
      <c r="A20" s="45"/>
      <c r="B20" s="14" t="s">
        <v>23</v>
      </c>
      <c r="C20" s="19" t="s">
        <v>123</v>
      </c>
      <c r="D20" s="14">
        <v>1000</v>
      </c>
      <c r="E20" s="14">
        <v>3015</v>
      </c>
      <c r="F20" s="94">
        <f t="shared" si="4"/>
        <v>2015</v>
      </c>
      <c r="G20" s="118">
        <f>E20*100/D20</f>
        <v>301.5</v>
      </c>
      <c r="H20" s="15"/>
      <c r="I20" s="191"/>
      <c r="J20" s="14" t="s">
        <v>95</v>
      </c>
      <c r="K20" s="14">
        <v>2895000</v>
      </c>
      <c r="L20" s="14">
        <v>2895000</v>
      </c>
      <c r="M20" s="98">
        <f t="shared" si="2"/>
        <v>0</v>
      </c>
      <c r="N20" s="96">
        <f t="shared" si="3"/>
        <v>100</v>
      </c>
    </row>
    <row r="21" spans="1:14" ht="22.5" customHeight="1">
      <c r="A21" s="45"/>
      <c r="B21" s="26"/>
      <c r="C21" s="97" t="s">
        <v>210</v>
      </c>
      <c r="D21" s="9">
        <v>0</v>
      </c>
      <c r="E21" s="9">
        <v>1108612</v>
      </c>
      <c r="F21" s="94">
        <f t="shared" si="4"/>
        <v>1108612</v>
      </c>
      <c r="G21" s="118">
        <v>0</v>
      </c>
      <c r="H21" s="15"/>
      <c r="I21" s="191"/>
      <c r="J21" s="14" t="s">
        <v>26</v>
      </c>
      <c r="K21" s="14">
        <v>1809000</v>
      </c>
      <c r="L21" s="14">
        <v>1758730</v>
      </c>
      <c r="M21" s="98">
        <f t="shared" si="2"/>
        <v>-50270</v>
      </c>
      <c r="N21" s="96">
        <f t="shared" si="3"/>
        <v>97.22111663902709</v>
      </c>
    </row>
    <row r="22" spans="1:14" ht="24" customHeight="1" thickBot="1">
      <c r="A22" s="140"/>
      <c r="B22" s="32"/>
      <c r="C22" s="93"/>
      <c r="D22" s="32"/>
      <c r="E22" s="32"/>
      <c r="F22" s="103"/>
      <c r="G22" s="119"/>
      <c r="H22" s="63"/>
      <c r="I22" s="192"/>
      <c r="J22" s="32" t="s">
        <v>36</v>
      </c>
      <c r="K22" s="32">
        <v>3360000</v>
      </c>
      <c r="L22" s="32">
        <v>3360000</v>
      </c>
      <c r="M22" s="103">
        <f>L22-K22</f>
        <v>0</v>
      </c>
      <c r="N22" s="120">
        <f t="shared" si="3"/>
        <v>100</v>
      </c>
    </row>
    <row r="23" spans="1:14" ht="25.5" customHeight="1">
      <c r="A23" s="173" t="s">
        <v>2</v>
      </c>
      <c r="B23" s="168"/>
      <c r="C23" s="168"/>
      <c r="D23" s="168"/>
      <c r="E23" s="168"/>
      <c r="F23" s="168"/>
      <c r="G23" s="168"/>
      <c r="H23" s="168" t="s">
        <v>3</v>
      </c>
      <c r="I23" s="168"/>
      <c r="J23" s="168"/>
      <c r="K23" s="168"/>
      <c r="L23" s="168"/>
      <c r="M23" s="168"/>
      <c r="N23" s="169"/>
    </row>
    <row r="24" spans="1:14" ht="15.75" customHeight="1">
      <c r="A24" s="170" t="s">
        <v>4</v>
      </c>
      <c r="B24" s="161" t="s">
        <v>5</v>
      </c>
      <c r="C24" s="161" t="s">
        <v>6</v>
      </c>
      <c r="D24" s="161" t="s">
        <v>131</v>
      </c>
      <c r="E24" s="161" t="s">
        <v>193</v>
      </c>
      <c r="F24" s="161" t="s">
        <v>7</v>
      </c>
      <c r="G24" s="161"/>
      <c r="H24" s="161" t="s">
        <v>4</v>
      </c>
      <c r="I24" s="161" t="s">
        <v>5</v>
      </c>
      <c r="J24" s="161" t="s">
        <v>6</v>
      </c>
      <c r="K24" s="161" t="s">
        <v>131</v>
      </c>
      <c r="L24" s="161" t="s">
        <v>193</v>
      </c>
      <c r="M24" s="161" t="s">
        <v>7</v>
      </c>
      <c r="N24" s="163"/>
    </row>
    <row r="25" spans="1:14" ht="15.75" customHeight="1" thickBot="1">
      <c r="A25" s="171"/>
      <c r="B25" s="162"/>
      <c r="C25" s="162"/>
      <c r="D25" s="162"/>
      <c r="E25" s="162"/>
      <c r="F25" s="123" t="s">
        <v>8</v>
      </c>
      <c r="G25" s="123" t="s">
        <v>9</v>
      </c>
      <c r="H25" s="162"/>
      <c r="I25" s="162"/>
      <c r="J25" s="162"/>
      <c r="K25" s="162"/>
      <c r="L25" s="162"/>
      <c r="M25" s="123" t="s">
        <v>8</v>
      </c>
      <c r="N25" s="124" t="s">
        <v>9</v>
      </c>
    </row>
    <row r="26" spans="1:14" ht="27.75" customHeight="1">
      <c r="A26" s="45"/>
      <c r="B26" s="26"/>
      <c r="C26" s="26"/>
      <c r="D26" s="9"/>
      <c r="E26" s="9"/>
      <c r="F26" s="9"/>
      <c r="G26" s="104"/>
      <c r="H26" s="77" t="s">
        <v>124</v>
      </c>
      <c r="I26" s="185" t="s">
        <v>10</v>
      </c>
      <c r="J26" s="185"/>
      <c r="K26" s="9">
        <f>SUM(K28:K30)</f>
        <v>0</v>
      </c>
      <c r="L26" s="9">
        <f>SUM(L28:L30)</f>
        <v>0</v>
      </c>
      <c r="M26" s="94">
        <f aca="true" t="shared" si="5" ref="M26:M37">L26-K26</f>
        <v>0</v>
      </c>
      <c r="N26" s="96">
        <v>0</v>
      </c>
    </row>
    <row r="27" spans="1:14" ht="27.75" customHeight="1">
      <c r="A27" s="105"/>
      <c r="B27" s="14"/>
      <c r="C27" s="56"/>
      <c r="D27" s="14"/>
      <c r="E27" s="14"/>
      <c r="F27" s="14"/>
      <c r="G27" s="100"/>
      <c r="H27" s="15" t="s">
        <v>125</v>
      </c>
      <c r="I27" s="19" t="s">
        <v>29</v>
      </c>
      <c r="J27" s="56" t="s">
        <v>13</v>
      </c>
      <c r="K27" s="14">
        <f>SUM(K28:K30)</f>
        <v>0</v>
      </c>
      <c r="L27" s="14">
        <f>SUM(L28:L30)</f>
        <v>0</v>
      </c>
      <c r="M27" s="98">
        <f t="shared" si="5"/>
        <v>0</v>
      </c>
      <c r="N27" s="96">
        <v>0</v>
      </c>
    </row>
    <row r="28" spans="1:14" ht="27.75" customHeight="1">
      <c r="A28" s="106"/>
      <c r="B28" s="56"/>
      <c r="C28" s="56"/>
      <c r="D28" s="14"/>
      <c r="E28" s="14"/>
      <c r="F28" s="14"/>
      <c r="G28" s="100"/>
      <c r="H28" s="15"/>
      <c r="I28" s="19"/>
      <c r="J28" s="19" t="s">
        <v>30</v>
      </c>
      <c r="K28" s="14">
        <v>0</v>
      </c>
      <c r="L28" s="14">
        <v>0</v>
      </c>
      <c r="M28" s="98">
        <f t="shared" si="5"/>
        <v>0</v>
      </c>
      <c r="N28" s="96">
        <v>0</v>
      </c>
    </row>
    <row r="29" spans="1:14" ht="27.75" customHeight="1">
      <c r="A29" s="106"/>
      <c r="B29" s="56"/>
      <c r="C29" s="56"/>
      <c r="D29" s="14"/>
      <c r="E29" s="14"/>
      <c r="F29" s="14"/>
      <c r="G29" s="100"/>
      <c r="H29" s="15"/>
      <c r="I29" s="19"/>
      <c r="J29" s="19" t="s">
        <v>96</v>
      </c>
      <c r="K29" s="14">
        <v>0</v>
      </c>
      <c r="L29" s="14">
        <v>0</v>
      </c>
      <c r="M29" s="98">
        <f t="shared" si="5"/>
        <v>0</v>
      </c>
      <c r="N29" s="96">
        <v>0</v>
      </c>
    </row>
    <row r="30" spans="1:14" ht="27.75" customHeight="1">
      <c r="A30" s="106"/>
      <c r="B30" s="56"/>
      <c r="C30" s="14"/>
      <c r="D30" s="14"/>
      <c r="E30" s="14"/>
      <c r="F30" s="14"/>
      <c r="G30" s="14"/>
      <c r="H30" s="26"/>
      <c r="I30" s="19"/>
      <c r="J30" s="19" t="s">
        <v>97</v>
      </c>
      <c r="K30" s="14">
        <v>0</v>
      </c>
      <c r="L30" s="14">
        <v>0</v>
      </c>
      <c r="M30" s="3">
        <f t="shared" si="5"/>
        <v>0</v>
      </c>
      <c r="N30" s="96">
        <v>0</v>
      </c>
    </row>
    <row r="31" spans="1:14" ht="27.75" customHeight="1">
      <c r="A31" s="106"/>
      <c r="B31" s="56"/>
      <c r="C31" s="14"/>
      <c r="D31" s="14"/>
      <c r="E31" s="14"/>
      <c r="F31" s="14"/>
      <c r="G31" s="14"/>
      <c r="H31" s="49" t="s">
        <v>126</v>
      </c>
      <c r="I31" s="157" t="s">
        <v>10</v>
      </c>
      <c r="J31" s="158"/>
      <c r="K31" s="14">
        <f>SUM(K32,K35)</f>
        <v>7670000</v>
      </c>
      <c r="L31" s="14">
        <f>SUM(L32,L35)</f>
        <v>7670000</v>
      </c>
      <c r="M31" s="98">
        <f t="shared" si="5"/>
        <v>0</v>
      </c>
      <c r="N31" s="96">
        <f aca="true" t="shared" si="6" ref="N31:N36">L31*100/K31</f>
        <v>100</v>
      </c>
    </row>
    <row r="32" spans="1:14" ht="27.75" customHeight="1">
      <c r="A32" s="106"/>
      <c r="B32" s="56"/>
      <c r="C32" s="14"/>
      <c r="D32" s="14"/>
      <c r="E32" s="14"/>
      <c r="F32" s="14"/>
      <c r="G32" s="14"/>
      <c r="H32" s="15"/>
      <c r="I32" s="19" t="s">
        <v>98</v>
      </c>
      <c r="J32" s="19" t="s">
        <v>13</v>
      </c>
      <c r="K32" s="14">
        <f>SUM(K33:K34)</f>
        <v>4320000</v>
      </c>
      <c r="L32" s="14">
        <f>SUM(L33:L34)</f>
        <v>4320000</v>
      </c>
      <c r="M32" s="98">
        <f t="shared" si="5"/>
        <v>0</v>
      </c>
      <c r="N32" s="96">
        <f t="shared" si="6"/>
        <v>100</v>
      </c>
    </row>
    <row r="33" spans="1:14" ht="27.75" customHeight="1">
      <c r="A33" s="106"/>
      <c r="B33" s="56"/>
      <c r="C33" s="14"/>
      <c r="D33" s="14"/>
      <c r="E33" s="14"/>
      <c r="F33" s="14"/>
      <c r="G33" s="14"/>
      <c r="H33" s="15"/>
      <c r="I33" s="19"/>
      <c r="J33" s="19" t="s">
        <v>127</v>
      </c>
      <c r="K33" s="14">
        <v>2160000</v>
      </c>
      <c r="L33" s="14">
        <v>2160000</v>
      </c>
      <c r="M33" s="98">
        <f t="shared" si="5"/>
        <v>0</v>
      </c>
      <c r="N33" s="96">
        <f t="shared" si="6"/>
        <v>100</v>
      </c>
    </row>
    <row r="34" spans="1:14" ht="27.75" customHeight="1">
      <c r="A34" s="106"/>
      <c r="B34" s="56"/>
      <c r="C34" s="14"/>
      <c r="D34" s="14"/>
      <c r="E34" s="14"/>
      <c r="F34" s="14"/>
      <c r="G34" s="14"/>
      <c r="H34" s="15"/>
      <c r="I34" s="19"/>
      <c r="J34" s="19" t="s">
        <v>74</v>
      </c>
      <c r="K34" s="14">
        <v>2160000</v>
      </c>
      <c r="L34" s="14">
        <v>2160000</v>
      </c>
      <c r="M34" s="98">
        <f t="shared" si="5"/>
        <v>0</v>
      </c>
      <c r="N34" s="96">
        <f t="shared" si="6"/>
        <v>100</v>
      </c>
    </row>
    <row r="35" spans="1:14" ht="27.75" customHeight="1">
      <c r="A35" s="106"/>
      <c r="B35" s="56"/>
      <c r="C35" s="14"/>
      <c r="D35" s="14"/>
      <c r="E35" s="14"/>
      <c r="F35" s="14"/>
      <c r="G35" s="14"/>
      <c r="H35" s="26"/>
      <c r="I35" s="19" t="s">
        <v>27</v>
      </c>
      <c r="J35" s="19" t="s">
        <v>128</v>
      </c>
      <c r="K35" s="14">
        <v>3350000</v>
      </c>
      <c r="L35" s="14">
        <v>3350000</v>
      </c>
      <c r="M35" s="98">
        <f t="shared" si="5"/>
        <v>0</v>
      </c>
      <c r="N35" s="96">
        <f t="shared" si="6"/>
        <v>100</v>
      </c>
    </row>
    <row r="36" spans="1:14" ht="27.75" customHeight="1">
      <c r="A36" s="106"/>
      <c r="B36" s="56"/>
      <c r="C36" s="14"/>
      <c r="D36" s="14"/>
      <c r="E36" s="14"/>
      <c r="F36" s="14"/>
      <c r="G36" s="14"/>
      <c r="H36" s="14" t="s">
        <v>75</v>
      </c>
      <c r="I36" s="14" t="s">
        <v>54</v>
      </c>
      <c r="J36" s="14" t="s">
        <v>76</v>
      </c>
      <c r="K36" s="14">
        <v>1727000</v>
      </c>
      <c r="L36" s="14">
        <v>0</v>
      </c>
      <c r="M36" s="98">
        <f t="shared" si="5"/>
        <v>-1727000</v>
      </c>
      <c r="N36" s="96">
        <f t="shared" si="6"/>
        <v>0</v>
      </c>
    </row>
    <row r="37" spans="1:14" ht="27.75" customHeight="1" thickBot="1">
      <c r="A37" s="107"/>
      <c r="B37" s="102"/>
      <c r="C37" s="32"/>
      <c r="D37" s="32"/>
      <c r="E37" s="32"/>
      <c r="F37" s="32"/>
      <c r="G37" s="32"/>
      <c r="H37" s="34" t="s">
        <v>45</v>
      </c>
      <c r="I37" s="34" t="s">
        <v>46</v>
      </c>
      <c r="J37" s="34" t="s">
        <v>46</v>
      </c>
      <c r="K37" s="34">
        <v>0</v>
      </c>
      <c r="L37" s="34">
        <v>3733816</v>
      </c>
      <c r="M37" s="108">
        <f t="shared" si="5"/>
        <v>3733816</v>
      </c>
      <c r="N37" s="120">
        <v>0</v>
      </c>
    </row>
  </sheetData>
  <mergeCells count="41">
    <mergeCell ref="M2:N2"/>
    <mergeCell ref="I26:J26"/>
    <mergeCell ref="I31:J31"/>
    <mergeCell ref="J24:J25"/>
    <mergeCell ref="K24:K25"/>
    <mergeCell ref="L24:L25"/>
    <mergeCell ref="M24:N24"/>
    <mergeCell ref="I9:I16"/>
    <mergeCell ref="I18:I22"/>
    <mergeCell ref="M4:N4"/>
    <mergeCell ref="E24:E25"/>
    <mergeCell ref="F24:G24"/>
    <mergeCell ref="H24:H25"/>
    <mergeCell ref="I24:I25"/>
    <mergeCell ref="A24:A25"/>
    <mergeCell ref="B24:B25"/>
    <mergeCell ref="C24:C25"/>
    <mergeCell ref="D24:D25"/>
    <mergeCell ref="B7:C7"/>
    <mergeCell ref="I7:J7"/>
    <mergeCell ref="A23:G23"/>
    <mergeCell ref="H23:N23"/>
    <mergeCell ref="B10:C10"/>
    <mergeCell ref="B16:C16"/>
    <mergeCell ref="B19:C19"/>
    <mergeCell ref="A6:C6"/>
    <mergeCell ref="H6:J6"/>
    <mergeCell ref="E4:E5"/>
    <mergeCell ref="F4:G4"/>
    <mergeCell ref="H4:H5"/>
    <mergeCell ref="I4:I5"/>
    <mergeCell ref="A1:N1"/>
    <mergeCell ref="A3:G3"/>
    <mergeCell ref="H3:N3"/>
    <mergeCell ref="A4:A5"/>
    <mergeCell ref="B4:B5"/>
    <mergeCell ref="C4:C5"/>
    <mergeCell ref="D4:D5"/>
    <mergeCell ref="J4:J5"/>
    <mergeCell ref="K4:K5"/>
    <mergeCell ref="L4:L5"/>
  </mergeCells>
  <printOptions/>
  <pageMargins left="0.15748031496062992" right="0.15748031496062992" top="0.5905511811023623" bottom="0.5905511811023623" header="0" footer="0"/>
  <pageSetup horizontalDpi="300" verticalDpi="300" orientation="landscape" paperSize="9" r:id="rId1"/>
  <ignoredErrors>
    <ignoredError sqref="K32:L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기본값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기본값</dc:creator>
  <cp:keywords/>
  <dc:description/>
  <cp:lastModifiedBy>신정원</cp:lastModifiedBy>
  <cp:lastPrinted>2008-04-01T05:15:26Z</cp:lastPrinted>
  <dcterms:created xsi:type="dcterms:W3CDTF">2005-12-02T03:15:26Z</dcterms:created>
  <dcterms:modified xsi:type="dcterms:W3CDTF">2008-04-01T05:17:19Z</dcterms:modified>
  <cp:category/>
  <cp:version/>
  <cp:contentType/>
  <cp:contentStatus/>
</cp:coreProperties>
</file>